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Sessions" sheetId="1" state="visible" r:id="rId1"/>
    <sheet name="Tournaments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[h]:mm"/>
    <numFmt numFmtId="167" formatCode="0.0%"/>
    <numFmt numFmtId="168" formatCode="#,##0.0"/>
  </numFmts>
  <fonts count="7">
    <font>
      <name val="Calibri"/>
      <family val="2"/>
      <color theme="1"/>
      <sz val="11"/>
      <scheme val="minor"/>
    </font>
    <font>
      <b val="1"/>
      <color rgb="001F2933"/>
    </font>
    <font>
      <color rgb="003E4C59"/>
    </font>
    <font>
      <b val="1"/>
      <color rgb="001F2933"/>
      <sz val="16"/>
    </font>
    <font>
      <i val="1"/>
      <color rgb="005F6B7A"/>
    </font>
    <font>
      <b val="1"/>
      <color rgb="001F2933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7E9EC"/>
      </patternFill>
    </fill>
    <fill>
      <patternFill patternType="solid">
        <fgColor rgb="00D5D8DD"/>
      </patternFill>
    </fill>
    <fill>
      <patternFill patternType="solid">
        <fgColor rgb="00F2F3F5"/>
      </patternFill>
    </fill>
    <fill>
      <patternFill patternType="solid">
        <fgColor rgb="00F7F8F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4" fontId="0" fillId="0" borderId="0" pivotButton="0" quotePrefix="0" xfId="0"/>
    <xf numFmtId="4" fontId="2" fillId="4" borderId="0" pivotButton="0" quotePrefix="0" xfId="0"/>
    <xf numFmtId="166" fontId="2" fillId="4" borderId="0" pivotButton="0" quotePrefix="0" xfId="0"/>
    <xf numFmtId="2" fontId="2" fillId="4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" fontId="0" fillId="0" borderId="0" pivotButton="0" quotePrefix="0" xfId="0"/>
    <xf numFmtId="167" fontId="2" fillId="4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5" borderId="0" applyAlignment="1" pivotButton="0" quotePrefix="0" xfId="0">
      <alignment vertical="center"/>
    </xf>
    <xf numFmtId="0" fontId="0" fillId="5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1" fontId="6" fillId="0" borderId="1" pivotButton="0" quotePrefix="0" xfId="0"/>
    <xf numFmtId="4" fontId="6" fillId="0" borderId="1" pivotButton="0" quotePrefix="0" xfId="0"/>
    <xf numFmtId="168" fontId="6" fillId="0" borderId="1" pivotButton="0" quotePrefix="0" xfId="0"/>
    <xf numFmtId="2" fontId="6" fillId="0" borderId="1" pivotButton="0" quotePrefix="0" xfId="0"/>
    <xf numFmtId="167" fontId="6" fillId="0" borderId="1" pivotButton="0" quotePrefix="0" xfId="0"/>
    <xf numFmtId="0" fontId="1" fillId="2" borderId="1" applyAlignment="1" pivotButton="0" quotePrefix="0" xfId="0">
      <alignment vertical="center" wrapText="1"/>
    </xf>
    <xf numFmtId="1" fontId="0" fillId="0" borderId="1" pivotButton="0" quotePrefix="0" xfId="0"/>
    <xf numFmtId="168" fontId="0" fillId="0" borderId="1" pivotButton="0" quotePrefix="0" xfId="0"/>
    <xf numFmtId="4" fontId="0" fillId="0" borderId="1" pivotButton="0" quotePrefix="0" xfId="0"/>
    <xf numFmtId="2" fontId="0" fillId="0" borderId="1" pivotButton="0" quotePrefix="0" xfId="0"/>
    <xf numFmtId="0" fontId="1" fillId="0" borderId="0" pivotButton="0" quotePrefix="0" xfId="0"/>
    <xf numFmtId="1" fontId="6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PokerCharts</author>
  </authors>
  <commentList>
    <comment ref="F1" authorId="0" shapeId="0">
      <text>
        <t>Type stakes as text, e.g. 1/2.</t>
      </text>
    </comment>
    <comment ref="G1" authorId="0" shapeId="0">
      <text>
        <t>The big blind as a number, e.g. 2 for 1/2. Used for BB per hour.</t>
      </text>
    </comment>
    <comment ref="M1" authorId="0" shapeId="0">
      <text>
        <t>Calculated. PokerCharts works the profit out again from the amounts.</t>
      </text>
    </comment>
    <comment ref="N1" authorId="0" shapeId="0">
      <text>
        <t>Calculated from Start and End. PokerCharts reads it as the session length.</t>
      </text>
    </comment>
    <comment ref="O1" authorId="0" shapeId="0">
      <text>
        <t>Calculated. Don't type here.</t>
      </text>
    </comment>
    <comment ref="P1" authorId="0" shapeId="0">
      <text>
        <t>Calculated. Don't type here.</t>
      </text>
    </comment>
  </commentList>
</comments>
</file>

<file path=xl/comments/comment2.xml><?xml version="1.0" encoding="utf-8"?>
<comments xmlns="http://schemas.openxmlformats.org/spreadsheetml/2006/main">
  <authors>
    <author>PokerCharts</author>
  </authors>
  <commentList>
    <comment ref="C1" authorId="0" shapeId="0">
      <text>
        <t>Stays in this sheet: PokerCharts doesn't import it. Copy it into Notes to keep it.</t>
      </text>
    </comment>
    <comment ref="D1" authorId="0" shapeId="0">
      <text>
        <t>Keep MTT or SNG in it (pick from the list) so PokerCharts imports the row as a tournament.</t>
      </text>
    </comment>
    <comment ref="F1" authorId="0" shapeId="0">
      <text>
        <t>How many rebuys.</t>
      </text>
    </comment>
    <comment ref="G1" authorId="0" shapeId="0">
      <text>
        <t>Price of one rebuy.</t>
      </text>
    </comment>
    <comment ref="H1" authorId="0" shapeId="0">
      <text>
        <t>How many add-ons.</t>
      </text>
    </comment>
    <comment ref="I1" authorId="0" shapeId="0">
      <text>
        <t>Price of one add-on.</t>
      </text>
    </comment>
    <comment ref="N1" authorId="0" shapeId="0">
      <text>
        <t>Calculated. PokerCharts works the profit out again from the amounts.</t>
      </text>
    </comment>
    <comment ref="O1" authorId="0" shapeId="0">
      <text>
        <t>Calculated. Don't type here.</t>
      </text>
    </comment>
  </commentList>
</comments>
</file>

<file path=xl/tables/table1.xml><?xml version="1.0" encoding="utf-8"?>
<table xmlns="http://schemas.openxmlformats.org/spreadsheetml/2006/main" id="1" name="SessionsTable" displayName="SessionsTable" ref="A1:P4" headerRowCount="1">
  <autoFilter ref="A1:P4"/>
  <tableColumns count="16">
    <tableColumn id="1" name="Date"/>
    <tableColumn id="2" name="Start"/>
    <tableColumn id="3" name="End"/>
    <tableColumn id="4" name="Venue"/>
    <tableColumn id="5" name="Game"/>
    <tableColumn id="6" name="Stakes"/>
    <tableColumn id="7" name="Big blind (BB)"/>
    <tableColumn id="8" name="Buy-in"/>
    <tableColumn id="9" name="Cash-out"/>
    <tableColumn id="10" name="Tips"/>
    <tableColumn id="11" name="Expenses"/>
    <tableColumn id="12" name="Notes"/>
    <tableColumn id="13" name="Profit">
      <calculatedColumnFormula>IF(AND(H2="",I2=""),"",I2-H2-J2-K2)</calculatedColumnFormula>
    </tableColumn>
    <tableColumn id="14" name="Hours">
      <calculatedColumnFormula>IF(OR(B2="",C2=""),0,MOD(C2-B2,1))</calculatedColumnFormula>
    </tableColumn>
    <tableColumn id="15" name="Per hour">
      <calculatedColumnFormula>IF(OR(M2="",N2="",N2=0),"",M2/(N2*24))</calculatedColumnFormula>
    </tableColumn>
    <tableColumn id="16" name="BB per hour">
      <calculatedColumnFormula>IF(OR(O2="",G2="",G2=0),"",O2/G2)</calculatedColumnFormula>
    </tableColumn>
  </tableColumns>
  <tableStyleInfo name="TableStyleLight1" showRowStripes="1"/>
</table>
</file>

<file path=xl/tables/table2.xml><?xml version="1.0" encoding="utf-8"?>
<table xmlns="http://schemas.openxmlformats.org/spreadsheetml/2006/main" id="2" name="TournamentsTable" displayName="TournamentsTable" ref="A1:O4" headerRowCount="1">
  <autoFilter ref="A1:O4"/>
  <tableColumns count="15">
    <tableColumn id="1" name="Date"/>
    <tableColumn id="2" name="Venue"/>
    <tableColumn id="3" name="Tournament name"/>
    <tableColumn id="4" name="Type">
      <calculatedColumnFormula>IF(A2="","","Tournament (MTT)")</calculatedColumnFormula>
    </tableColumn>
    <tableColumn id="5" name="Buy-in"/>
    <tableColumn id="6" name="Rebuys"/>
    <tableColumn id="7" name="Rebuy cost"/>
    <tableColumn id="8" name="Add-ons"/>
    <tableColumn id="9" name="Add-on cost"/>
    <tableColumn id="10" name="Prize won"/>
    <tableColumn id="11" name="Placement"/>
    <tableColumn id="12" name="Field size"/>
    <tableColumn id="13" name="Notes"/>
    <tableColumn id="14" name="Profit">
      <calculatedColumnFormula>IF(E2="","",J2-E2-F2*G2-H2*I2)</calculatedColumnFormula>
    </tableColumn>
    <tableColumn id="15" name="ROI">
      <calculatedColumnFormula>IF(OR(N2="",(E2+F2*G2+H2*I2)=0),"",N2/(E2+F2*G2+H2*I2))</calculatedColumnFormula>
    </tableColumn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9" customWidth="1" style="2" min="2" max="2"/>
    <col width="9" customWidth="1" style="2" min="3" max="3"/>
    <col width="24" customWidth="1" style="3" min="4" max="4"/>
    <col width="10" customWidth="1" style="3" min="5" max="5"/>
    <col width="10" customWidth="1" style="3" min="6" max="6"/>
    <col width="19.1" customWidth="1" style="4" min="7" max="7"/>
    <col width="11" customWidth="1" style="4" min="8" max="8"/>
    <col width="12.2" customWidth="1" style="4" min="9" max="9"/>
    <col width="10" customWidth="1" style="4" min="10" max="10"/>
    <col width="12.2" customWidth="1" style="4" min="11" max="11"/>
    <col width="32" customWidth="1" style="3" min="12" max="12"/>
    <col width="12" customWidth="1" style="5" min="13" max="13"/>
    <col width="9" customWidth="1" style="6" min="14" max="14"/>
    <col width="12.2" customWidth="1" style="5" min="15" max="15"/>
    <col width="15.65" customWidth="1" style="7" min="16" max="16"/>
  </cols>
  <sheetData>
    <row r="1" ht="32" customHeight="1">
      <c r="A1" s="8" t="inlineStr">
        <is>
          <t>Date</t>
        </is>
      </c>
      <c r="B1" s="8" t="inlineStr">
        <is>
          <t>Start</t>
        </is>
      </c>
      <c r="C1" s="8" t="inlineStr">
        <is>
          <t>End</t>
        </is>
      </c>
      <c r="D1" s="8" t="inlineStr">
        <is>
          <t>Venue</t>
        </is>
      </c>
      <c r="E1" s="8" t="inlineStr">
        <is>
          <t>Game</t>
        </is>
      </c>
      <c r="F1" s="8" t="inlineStr">
        <is>
          <t>Stakes</t>
        </is>
      </c>
      <c r="G1" s="8" t="inlineStr">
        <is>
          <t>Big blind (BB)</t>
        </is>
      </c>
      <c r="H1" s="8" t="inlineStr">
        <is>
          <t>Buy-in</t>
        </is>
      </c>
      <c r="I1" s="8" t="inlineStr">
        <is>
          <t>Cash-out</t>
        </is>
      </c>
      <c r="J1" s="8" t="inlineStr">
        <is>
          <t>Tips</t>
        </is>
      </c>
      <c r="K1" s="8" t="inlineStr">
        <is>
          <t>Expenses</t>
        </is>
      </c>
      <c r="L1" s="8" t="inlineStr">
        <is>
          <t>Notes</t>
        </is>
      </c>
      <c r="M1" s="9" t="inlineStr">
        <is>
          <t>Profit</t>
        </is>
      </c>
      <c r="N1" s="9" t="inlineStr">
        <is>
          <t>Hours</t>
        </is>
      </c>
      <c r="O1" s="9" t="inlineStr">
        <is>
          <t>Per hour</t>
        </is>
      </c>
      <c r="P1" s="9" t="inlineStr">
        <is>
          <t>BB per hour</t>
        </is>
      </c>
    </row>
    <row r="2">
      <c r="A2" s="1" t="n">
        <v>46279</v>
      </c>
      <c r="B2" s="2" t="n">
        <v>0.7916666666666666</v>
      </c>
      <c r="C2" s="2" t="n">
        <v>0.9791666666666666</v>
      </c>
      <c r="D2" s="3" t="inlineStr">
        <is>
          <t>Example Casino</t>
        </is>
      </c>
      <c r="E2" s="3" t="inlineStr">
        <is>
          <t>NLH</t>
        </is>
      </c>
      <c r="F2" s="3" t="inlineStr">
        <is>
          <t>1/2</t>
        </is>
      </c>
      <c r="G2" s="4" t="n">
        <v>2</v>
      </c>
      <c r="H2" s="4" t="n">
        <v>200</v>
      </c>
      <c r="I2" s="4" t="n">
        <v>455</v>
      </c>
      <c r="J2" s="4" t="n">
        <v>10</v>
      </c>
      <c r="K2" s="4" t="n">
        <v>0</v>
      </c>
      <c r="L2" s="3" t="inlineStr">
        <is>
          <t>Example row: type over it</t>
        </is>
      </c>
      <c r="M2" s="5">
        <f>IF(AND(H2="",I2=""),"",I2-H2-J2-K2)</f>
        <v/>
      </c>
      <c r="N2" s="6">
        <f>IF(OR(B2="",C2=""),0,MOD(C2-B2,1))</f>
        <v/>
      </c>
      <c r="O2" s="5">
        <f>IF(OR(M2="",N2="",N2=0),"",M2/(N2*24))</f>
        <v/>
      </c>
      <c r="P2" s="7">
        <f>IF(OR(O2="",G2="",G2=0),"",O2/G2)</f>
        <v/>
      </c>
    </row>
    <row r="3">
      <c r="A3" s="1" t="n">
        <v>46285</v>
      </c>
      <c r="B3" s="2" t="n">
        <v>0.8333333333333334</v>
      </c>
      <c r="C3" s="2" t="n">
        <v>0.0625</v>
      </c>
      <c r="D3" s="3" t="inlineStr">
        <is>
          <t>Example Casino</t>
        </is>
      </c>
      <c r="E3" s="3" t="inlineStr">
        <is>
          <t>NLH</t>
        </is>
      </c>
      <c r="F3" s="3" t="inlineStr">
        <is>
          <t>2/5</t>
        </is>
      </c>
      <c r="G3" s="4" t="n">
        <v>5</v>
      </c>
      <c r="H3" s="4" t="n">
        <v>500</v>
      </c>
      <c r="I3" s="4" t="n">
        <v>320</v>
      </c>
      <c r="J3" s="4" t="n">
        <v>15</v>
      </c>
      <c r="K3" s="4" t="n">
        <v>12</v>
      </c>
      <c r="L3" s="3" t="inlineStr">
        <is>
          <t>Example row: type over it</t>
        </is>
      </c>
      <c r="M3" s="5">
        <f>IF(AND(H3="",I3=""),"",I3-H3-J3-K3)</f>
        <v/>
      </c>
      <c r="N3" s="6">
        <f>IF(OR(B3="",C3=""),0,MOD(C3-B3,1))</f>
        <v/>
      </c>
      <c r="O3" s="5">
        <f>IF(OR(M3="",N3="",N3=0),"",M3/(N3*24))</f>
        <v/>
      </c>
      <c r="P3" s="7">
        <f>IF(OR(O3="",G3="",G3=0),"",O3/G3)</f>
        <v/>
      </c>
    </row>
    <row r="4">
      <c r="A4" s="1" t="n">
        <v>46298</v>
      </c>
      <c r="B4" s="2" t="n">
        <v>0.5833333333333334</v>
      </c>
      <c r="C4" s="2" t="n">
        <v>0.75</v>
      </c>
      <c r="D4" s="3" t="inlineStr">
        <is>
          <t>Example Card Room</t>
        </is>
      </c>
      <c r="E4" s="3" t="inlineStr">
        <is>
          <t>NLH</t>
        </is>
      </c>
      <c r="F4" s="3" t="inlineStr">
        <is>
          <t>1/2</t>
        </is>
      </c>
      <c r="G4" s="4" t="n">
        <v>2</v>
      </c>
      <c r="H4" s="4" t="n">
        <v>300</v>
      </c>
      <c r="I4" s="4" t="n">
        <v>410</v>
      </c>
      <c r="J4" s="4" t="n">
        <v>8</v>
      </c>
      <c r="K4" s="4" t="n">
        <v>0</v>
      </c>
      <c r="L4" s="3" t="inlineStr">
        <is>
          <t>Example row: type over it</t>
        </is>
      </c>
      <c r="M4" s="5">
        <f>IF(AND(H4="",I4=""),"",I4-H4-J4-K4)</f>
        <v/>
      </c>
      <c r="N4" s="6">
        <f>IF(OR(B4="",C4=""),0,MOD(C4-B4,1))</f>
        <v/>
      </c>
      <c r="O4" s="5">
        <f>IF(OR(M4="",N4="",N4=0),"",M4/(N4*24))</f>
        <v/>
      </c>
      <c r="P4" s="7">
        <f>IF(OR(O4="",G4="",G4=0),"",O4/G4)</f>
        <v/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24" customWidth="1" style="3" min="2" max="2"/>
    <col width="30" customWidth="1" style="3" min="3" max="3"/>
    <col width="26" customWidth="1" style="3" min="4" max="4"/>
    <col width="11" customWidth="1" style="4" min="5" max="5"/>
    <col width="9.899999999999999" customWidth="1" style="10" min="6" max="6"/>
    <col width="14.5" customWidth="1" style="4" min="7" max="7"/>
    <col width="11.05" customWidth="1" style="10" min="8" max="8"/>
    <col width="15.65" customWidth="1" style="4" min="9" max="9"/>
    <col width="13.35" customWidth="1" style="4" min="10" max="10"/>
    <col width="13.35" customWidth="1" style="10" min="11" max="11"/>
    <col width="14.5" customWidth="1" style="10" min="12" max="12"/>
    <col width="32" customWidth="1" style="3" min="13" max="13"/>
    <col width="12" customWidth="1" style="5" min="14" max="14"/>
    <col width="9" customWidth="1" style="11" min="15" max="15"/>
  </cols>
  <sheetData>
    <row r="1" ht="32" customHeight="1">
      <c r="A1" s="8" t="inlineStr">
        <is>
          <t>Date</t>
        </is>
      </c>
      <c r="B1" s="8" t="inlineStr">
        <is>
          <t>Venue</t>
        </is>
      </c>
      <c r="C1" s="8" t="inlineStr">
        <is>
          <t>Tournament name</t>
        </is>
      </c>
      <c r="D1" s="8" t="inlineStr">
        <is>
          <t>Type</t>
        </is>
      </c>
      <c r="E1" s="8" t="inlineStr">
        <is>
          <t>Buy-in</t>
        </is>
      </c>
      <c r="F1" s="8" t="inlineStr">
        <is>
          <t>Rebuys</t>
        </is>
      </c>
      <c r="G1" s="8" t="inlineStr">
        <is>
          <t>Rebuy cost</t>
        </is>
      </c>
      <c r="H1" s="8" t="inlineStr">
        <is>
          <t>Add-ons</t>
        </is>
      </c>
      <c r="I1" s="8" t="inlineStr">
        <is>
          <t>Add-on cost</t>
        </is>
      </c>
      <c r="J1" s="8" t="inlineStr">
        <is>
          <t>Prize won</t>
        </is>
      </c>
      <c r="K1" s="8" t="inlineStr">
        <is>
          <t>Placement</t>
        </is>
      </c>
      <c r="L1" s="8" t="inlineStr">
        <is>
          <t>Field size</t>
        </is>
      </c>
      <c r="M1" s="8" t="inlineStr">
        <is>
          <t>Notes</t>
        </is>
      </c>
      <c r="N1" s="9" t="inlineStr">
        <is>
          <t>Profit</t>
        </is>
      </c>
      <c r="O1" s="9" t="inlineStr">
        <is>
          <t>ROI</t>
        </is>
      </c>
    </row>
    <row r="2">
      <c r="A2" s="1" t="n">
        <v>46280</v>
      </c>
      <c r="B2" s="3" t="inlineStr">
        <is>
          <t>Example Casino</t>
        </is>
      </c>
      <c r="C2" s="3" t="inlineStr">
        <is>
          <t>Monday Deepstack (example)</t>
        </is>
      </c>
      <c r="D2" s="3">
        <f>IF(A2="","","Tournament (MTT)")</f>
        <v/>
      </c>
      <c r="E2" s="4" t="n">
        <v>150</v>
      </c>
      <c r="F2" s="10" t="n">
        <v>1</v>
      </c>
      <c r="G2" s="4" t="n">
        <v>150</v>
      </c>
      <c r="H2" s="10" t="n">
        <v>1</v>
      </c>
      <c r="I2" s="4" t="n">
        <v>50</v>
      </c>
      <c r="J2" s="4" t="n">
        <v>0</v>
      </c>
      <c r="K2" s="10" t="n">
        <v>48</v>
      </c>
      <c r="L2" s="10" t="n">
        <v>120</v>
      </c>
      <c r="M2" s="3" t="inlineStr">
        <is>
          <t>Example row: type over it</t>
        </is>
      </c>
      <c r="N2" s="5">
        <f>IF(E2="","",J2-E2-F2*G2-H2*I2)</f>
        <v/>
      </c>
      <c r="O2" s="11">
        <f>IF(OR(N2="",(E2+F2*G2+H2*I2)=0),"",N2/(E2+F2*G2+H2*I2))</f>
        <v/>
      </c>
    </row>
    <row r="3">
      <c r="A3" s="1" t="n">
        <v>46292</v>
      </c>
      <c r="B3" s="3" t="inlineStr">
        <is>
          <t>Example Casino</t>
        </is>
      </c>
      <c r="C3" s="3" t="inlineStr">
        <is>
          <t>Sunday Main Event (example)</t>
        </is>
      </c>
      <c r="D3" s="3">
        <f>IF(A3="","","Tournament (MTT)")</f>
        <v/>
      </c>
      <c r="E3" s="4" t="n">
        <v>300</v>
      </c>
      <c r="F3" s="10" t="n">
        <v>0</v>
      </c>
      <c r="G3" s="4" t="n">
        <v>0</v>
      </c>
      <c r="H3" s="10" t="n">
        <v>1</v>
      </c>
      <c r="I3" s="4" t="n">
        <v>100</v>
      </c>
      <c r="J3" s="4" t="n">
        <v>1450</v>
      </c>
      <c r="K3" s="10" t="n">
        <v>6</v>
      </c>
      <c r="L3" s="10" t="n">
        <v>210</v>
      </c>
      <c r="M3" s="3" t="inlineStr">
        <is>
          <t>Example row: type over it</t>
        </is>
      </c>
      <c r="N3" s="5">
        <f>IF(E3="","",J3-E3-F3*G3-H3*I3)</f>
        <v/>
      </c>
      <c r="O3" s="11">
        <f>IF(OR(N3="",(E3+F3*G3+H3*I3)=0),"",N3/(E3+F3*G3+H3*I3))</f>
        <v/>
      </c>
    </row>
    <row r="4">
      <c r="A4" s="1" t="n">
        <v>46300</v>
      </c>
      <c r="B4" s="3" t="inlineStr">
        <is>
          <t>Example Card Room</t>
        </is>
      </c>
      <c r="C4" s="3" t="inlineStr">
        <is>
          <t>Turbo Sit &amp; Go (example)</t>
        </is>
      </c>
      <c r="D4" s="3" t="inlineStr">
        <is>
          <t>Tournament (SNG)</t>
        </is>
      </c>
      <c r="E4" s="4" t="n">
        <v>50</v>
      </c>
      <c r="F4" s="10" t="n">
        <v>0</v>
      </c>
      <c r="G4" s="4" t="n">
        <v>0</v>
      </c>
      <c r="H4" s="10" t="n">
        <v>0</v>
      </c>
      <c r="I4" s="4" t="n">
        <v>0</v>
      </c>
      <c r="J4" s="4" t="n">
        <v>0</v>
      </c>
      <c r="K4" s="10" t="n">
        <v>4</v>
      </c>
      <c r="L4" s="10" t="n">
        <v>9</v>
      </c>
      <c r="M4" s="3" t="inlineStr">
        <is>
          <t>Example row: type over it</t>
        </is>
      </c>
      <c r="N4" s="5">
        <f>IF(E4="","",J4-E4-F4*G4-H4*I4)</f>
        <v/>
      </c>
      <c r="O4" s="11">
        <f>IF(OR(N4="",(E4+F4*G4+H4*I4)=0),"",N4/(E4+F4*G4+H4*I4))</f>
        <v/>
      </c>
    </row>
  </sheetData>
  <dataValidations count="1">
    <dataValidation sqref="D2:D4" showDropDown="0" showInputMessage="0" showErrorMessage="0" allowBlank="1" type="list">
      <formula1>"Tournament (MTT),Tournament (SNG),Online tournament (MTT),Online tournament (SNG)"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6"/>
  <sheetViews>
    <sheetView showGridLines="0" tabSelected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8" customWidth="1" min="5" max="5"/>
    <col width="18" customWidth="1" min="6" max="6"/>
    <col width="3" customWidth="1" min="7" max="7"/>
  </cols>
  <sheetData>
    <row r="1">
      <c r="A1" s="12" t="inlineStr">
        <is>
          <t>PokerCharts poker tracker</t>
        </is>
      </c>
    </row>
    <row r="2">
      <c r="A2" s="13" t="inlineStr">
        <is>
          <t>Every figure on this tab is a formula. Add rows on the Sessions and Tournaments tabs and it updates.</t>
        </is>
      </c>
    </row>
    <row r="4" ht="22" customHeight="1">
      <c r="A4" s="14" t="inlineStr">
        <is>
          <t>How to use this tracker</t>
        </is>
      </c>
    </row>
    <row r="5" ht="35" customHeight="1">
      <c r="A5" s="15" t="inlineStr">
        <is>
          <t>1. Log cash games on the Sessions tab and tournaments on the Tournaments tab, one row each. Type over the example rows (Example Casino), then keep adding rows below them.</t>
        </is>
      </c>
    </row>
    <row r="6" ht="35" customHeight="1">
      <c r="A6" s="15" t="inlineStr">
        <is>
          <t>2. The grey columns calculate themselves, so leave them alone. In Google Sheets, copy the last row down to start a new one so its formulas come along.</t>
        </is>
      </c>
    </row>
    <row r="7" ht="35" customHeight="1">
      <c r="A7" s="15" t="inlineStr">
        <is>
          <t>3. Write stakes as text, like 1/2, and the big blind as a number. Start and End are clock times (19:00); a session that runs past midnight is fine.</t>
        </is>
      </c>
    </row>
    <row r="8" ht="35" customHeight="1">
      <c r="A8" s="15" t="inlineStr">
        <is>
          <t>4. On the Tournaments tab, keep MTT or SNG in the Type column (pick from its list) so PokerCharts imports the row as a tournament. Rebuy cost and Add-on cost are the price of one.</t>
        </is>
      </c>
    </row>
    <row r="9" ht="22" customHeight="1">
      <c r="A9" s="14" t="inlineStr">
        <is>
          <t>Ready to move to PokerCharts?</t>
        </is>
      </c>
    </row>
    <row r="10" ht="50.5" customHeight="1">
      <c r="A10" s="15" t="inlineStr">
        <is>
          <t>5. Export one tab at a time as a CSV file. Excel: open the tab, choose File &gt; Save As (or Save a Copy) and pick CSV UTF-8 (Comma delimited) (.csv). Excel saves only the open tab. Google Sheets: open the tab, then File &gt; Download &gt; Comma Separated Values (.csv).</t>
        </is>
      </c>
    </row>
    <row r="11" ht="50.5" customHeight="1">
      <c r="A11" s="15" t="inlineStr">
        <is>
          <t>6. Delete any example rows that are left, create a free account at pokercharts.com, open Import Data and upload the Sessions file, then the Tournaments file. Keep the column names as they are: PokerCharts recognises them.</t>
        </is>
      </c>
    </row>
    <row r="13">
      <c r="A13" s="16" t="inlineStr">
        <is>
          <t>Cash games</t>
        </is>
      </c>
    </row>
    <row r="14">
      <c r="A14" s="17" t="inlineStr">
        <is>
          <t>Sessions</t>
        </is>
      </c>
      <c r="B14" s="18">
        <f>COUNT('Sessions'!$A$2:$A$10000)</f>
        <v/>
      </c>
    </row>
    <row r="15">
      <c r="A15" s="17" t="inlineStr">
        <is>
          <t>Profit</t>
        </is>
      </c>
      <c r="B15" s="19">
        <f>SUM('Sessions'!$M$2:$M$10000)</f>
        <v/>
      </c>
    </row>
    <row r="16">
      <c r="A16" s="17" t="inlineStr">
        <is>
          <t>Hours played</t>
        </is>
      </c>
      <c r="B16" s="20">
        <f>SUM('Sessions'!$N$2:$N$10000)*24</f>
        <v/>
      </c>
    </row>
    <row r="17">
      <c r="A17" s="17" t="inlineStr">
        <is>
          <t>Profit per hour</t>
        </is>
      </c>
      <c r="B17" s="19">
        <f>IFERROR(SUMPRODUCT('Sessions'!$O$2:$O$10000,'Sessions'!$N$2:$N$10000)/SUMPRODUCT(('Sessions'!$O$2:$O$10000&lt;&gt;"")*1,'Sessions'!$N$2:$N$10000),"")</f>
        <v/>
      </c>
    </row>
    <row r="18">
      <c r="A18" s="17" t="inlineStr">
        <is>
          <t>BB per hour</t>
        </is>
      </c>
      <c r="B18" s="21">
        <f>IFERROR(SUMPRODUCT('Sessions'!$P$2:$P$10000,'Sessions'!$N$2:$N$10000)/SUMPRODUCT(('Sessions'!$P$2:$P$10000&lt;&gt;"")*1,'Sessions'!$N$2:$N$10000),"")</f>
        <v/>
      </c>
    </row>
    <row r="19">
      <c r="A19" s="17" t="inlineStr">
        <is>
          <t>Tips and expenses</t>
        </is>
      </c>
      <c r="B19" s="19">
        <f>SUM('Sessions'!$J$2:$J$10000)+SUM('Sessions'!$K$2:$K$10000)</f>
        <v/>
      </c>
    </row>
    <row r="21">
      <c r="A21" s="16" t="inlineStr">
        <is>
          <t>Tournaments</t>
        </is>
      </c>
    </row>
    <row r="22">
      <c r="A22" s="17" t="inlineStr">
        <is>
          <t>Tournaments played</t>
        </is>
      </c>
      <c r="B22" s="18">
        <f>COUNT('Tournaments'!$A$2:$A$10000)</f>
        <v/>
      </c>
    </row>
    <row r="23">
      <c r="A23" s="17" t="inlineStr">
        <is>
          <t>Buy-ins, rebuys and add-ons</t>
        </is>
      </c>
      <c r="B23" s="19">
        <f>SUM('Tournaments'!$E$2:$E$10000)+SUMPRODUCT('Tournaments'!$F$2:$F$10000,'Tournaments'!$G$2:$G$10000)+SUMPRODUCT('Tournaments'!$H$2:$H$10000,'Tournaments'!$I$2:$I$10000)</f>
        <v/>
      </c>
    </row>
    <row r="24">
      <c r="A24" s="17" t="inlineStr">
        <is>
          <t>Prizes won</t>
        </is>
      </c>
      <c r="B24" s="19">
        <f>SUM('Tournaments'!$J$2:$J$10000)</f>
        <v/>
      </c>
    </row>
    <row r="25">
      <c r="A25" s="17" t="inlineStr">
        <is>
          <t>Profit</t>
        </is>
      </c>
      <c r="B25" s="19">
        <f>SUM('Tournaments'!$N$2:$N$10000)</f>
        <v/>
      </c>
    </row>
    <row r="26">
      <c r="A26" s="17" t="inlineStr">
        <is>
          <t>ROI</t>
        </is>
      </c>
      <c r="B26" s="22">
        <f>IFERROR(B25/B23,"")</f>
        <v/>
      </c>
    </row>
    <row r="27">
      <c r="A27" s="17" t="inlineStr">
        <is>
          <t>Cashes</t>
        </is>
      </c>
      <c r="B27" s="18">
        <f>COUNTIF('Tournaments'!$J$2:$J$10000,"&gt;0")</f>
        <v/>
      </c>
    </row>
    <row r="28">
      <c r="A28" s="17" t="inlineStr">
        <is>
          <t>Cash rate</t>
        </is>
      </c>
      <c r="B28" s="22">
        <f>IFERROR(B27/B22,"")</f>
        <v/>
      </c>
    </row>
    <row r="30">
      <c r="A30" s="16" t="inlineStr">
        <is>
          <t>All play</t>
        </is>
      </c>
    </row>
    <row r="31">
      <c r="A31" s="17" t="inlineStr">
        <is>
          <t>Total profit</t>
        </is>
      </c>
      <c r="B31" s="19">
        <f>B15+B25</f>
        <v/>
      </c>
    </row>
    <row r="33">
      <c r="A33" s="16" t="inlineStr">
        <is>
          <t>By stake (cash games)</t>
        </is>
      </c>
    </row>
    <row r="34">
      <c r="A34" s="23" t="inlineStr">
        <is>
          <t>Stakes</t>
        </is>
      </c>
      <c r="B34" s="23" t="inlineStr">
        <is>
          <t>Sessions</t>
        </is>
      </c>
      <c r="C34" s="23" t="inlineStr">
        <is>
          <t>Hours</t>
        </is>
      </c>
      <c r="D34" s="23" t="inlineStr">
        <is>
          <t>Profit</t>
        </is>
      </c>
      <c r="E34" s="23" t="inlineStr">
        <is>
          <t>Per hour</t>
        </is>
      </c>
      <c r="F34" s="23" t="inlineStr">
        <is>
          <t>BB per hour</t>
        </is>
      </c>
    </row>
    <row r="35">
      <c r="A35" s="17">
        <f t="array" ref="A35">IFERROR(INDEX('Sessions'!$F$2:$F$10000,MATCH(1,('Sessions'!$F$2:$F$10000&lt;&gt;"")*ISNA(MATCH('Sessions'!$F$2:$F$10000,$A$34:A34,0)),0)),"")</f>
        <v/>
      </c>
      <c r="B35" s="24">
        <f>IF($A35="","",SUMPRODUCT(('Sessions'!$F$2:$F$10000=$A35)*1))</f>
        <v/>
      </c>
      <c r="C35" s="25">
        <f>IF($A35="","",SUMPRODUCT(('Sessions'!$F$2:$F$10000=$A35)*1,'Sessions'!$N$2:$N$10000)*24)</f>
        <v/>
      </c>
      <c r="D35" s="26">
        <f>IF($A35="","",SUMPRODUCT(('Sessions'!$F$2:$F$10000=$A35)*1,'Sessions'!$M$2:$M$10000))</f>
        <v/>
      </c>
      <c r="E35" s="26">
        <f>IF($A35="","",IFERROR(SUMPRODUCT(('Sessions'!$F$2:$F$10000=$A35)*1,'Sessions'!$O$2:$O$10000,'Sessions'!$N$2:$N$10000)/SUMPRODUCT(('Sessions'!$F$2:$F$10000=$A35)*1,('Sessions'!$O$2:$O$10000&lt;&gt;"")*1,'Sessions'!$N$2:$N$10000),""))</f>
        <v/>
      </c>
      <c r="F35" s="27">
        <f>IF($A35="","",IFERROR(SUMPRODUCT(('Sessions'!$F$2:$F$10000=$A35)*1,'Sessions'!$P$2:$P$10000,'Sessions'!$N$2:$N$10000)/SUMPRODUCT(('Sessions'!$F$2:$F$10000=$A35)*1,('Sessions'!$P$2:$P$10000&lt;&gt;"")*1,'Sessions'!$N$2:$N$10000),""))</f>
        <v/>
      </c>
    </row>
    <row r="36">
      <c r="A36" s="17">
        <f t="array" ref="A36">IFERROR(INDEX('Sessions'!$F$2:$F$10000,MATCH(1,('Sessions'!$F$2:$F$10000&lt;&gt;"")*ISNA(MATCH('Sessions'!$F$2:$F$10000,$A$34:A35,0)),0)),"")</f>
        <v/>
      </c>
      <c r="B36" s="24">
        <f>IF($A36="","",SUMPRODUCT(('Sessions'!$F$2:$F$10000=$A36)*1))</f>
        <v/>
      </c>
      <c r="C36" s="25">
        <f>IF($A36="","",SUMPRODUCT(('Sessions'!$F$2:$F$10000=$A36)*1,'Sessions'!$N$2:$N$10000)*24)</f>
        <v/>
      </c>
      <c r="D36" s="26">
        <f>IF($A36="","",SUMPRODUCT(('Sessions'!$F$2:$F$10000=$A36)*1,'Sessions'!$M$2:$M$10000))</f>
        <v/>
      </c>
      <c r="E36" s="26">
        <f>IF($A36="","",IFERROR(SUMPRODUCT(('Sessions'!$F$2:$F$10000=$A36)*1,'Sessions'!$O$2:$O$10000,'Sessions'!$N$2:$N$10000)/SUMPRODUCT(('Sessions'!$F$2:$F$10000=$A36)*1,('Sessions'!$O$2:$O$10000&lt;&gt;"")*1,'Sessions'!$N$2:$N$10000),""))</f>
        <v/>
      </c>
      <c r="F36" s="27">
        <f>IF($A36="","",IFERROR(SUMPRODUCT(('Sessions'!$F$2:$F$10000=$A36)*1,'Sessions'!$P$2:$P$10000,'Sessions'!$N$2:$N$10000)/SUMPRODUCT(('Sessions'!$F$2:$F$10000=$A36)*1,('Sessions'!$P$2:$P$10000&lt;&gt;"")*1,'Sessions'!$N$2:$N$10000),""))</f>
        <v/>
      </c>
    </row>
    <row r="37">
      <c r="A37" s="17">
        <f t="array" ref="A37">IFERROR(INDEX('Sessions'!$F$2:$F$10000,MATCH(1,('Sessions'!$F$2:$F$10000&lt;&gt;"")*ISNA(MATCH('Sessions'!$F$2:$F$10000,$A$34:A36,0)),0)),"")</f>
        <v/>
      </c>
      <c r="B37" s="24">
        <f>IF($A37="","",SUMPRODUCT(('Sessions'!$F$2:$F$10000=$A37)*1))</f>
        <v/>
      </c>
      <c r="C37" s="25">
        <f>IF($A37="","",SUMPRODUCT(('Sessions'!$F$2:$F$10000=$A37)*1,'Sessions'!$N$2:$N$10000)*24)</f>
        <v/>
      </c>
      <c r="D37" s="26">
        <f>IF($A37="","",SUMPRODUCT(('Sessions'!$F$2:$F$10000=$A37)*1,'Sessions'!$M$2:$M$10000))</f>
        <v/>
      </c>
      <c r="E37" s="26">
        <f>IF($A37="","",IFERROR(SUMPRODUCT(('Sessions'!$F$2:$F$10000=$A37)*1,'Sessions'!$O$2:$O$10000,'Sessions'!$N$2:$N$10000)/SUMPRODUCT(('Sessions'!$F$2:$F$10000=$A37)*1,('Sessions'!$O$2:$O$10000&lt;&gt;"")*1,'Sessions'!$N$2:$N$10000),""))</f>
        <v/>
      </c>
      <c r="F37" s="27">
        <f>IF($A37="","",IFERROR(SUMPRODUCT(('Sessions'!$F$2:$F$10000=$A37)*1,'Sessions'!$P$2:$P$10000,'Sessions'!$N$2:$N$10000)/SUMPRODUCT(('Sessions'!$F$2:$F$10000=$A37)*1,('Sessions'!$P$2:$P$10000&lt;&gt;"")*1,'Sessions'!$N$2:$N$10000),""))</f>
        <v/>
      </c>
    </row>
    <row r="38">
      <c r="A38" s="17">
        <f t="array" ref="A38">IFERROR(INDEX('Sessions'!$F$2:$F$10000,MATCH(1,('Sessions'!$F$2:$F$10000&lt;&gt;"")*ISNA(MATCH('Sessions'!$F$2:$F$10000,$A$34:A37,0)),0)),"")</f>
        <v/>
      </c>
      <c r="B38" s="24">
        <f>IF($A38="","",SUMPRODUCT(('Sessions'!$F$2:$F$10000=$A38)*1))</f>
        <v/>
      </c>
      <c r="C38" s="25">
        <f>IF($A38="","",SUMPRODUCT(('Sessions'!$F$2:$F$10000=$A38)*1,'Sessions'!$N$2:$N$10000)*24)</f>
        <v/>
      </c>
      <c r="D38" s="26">
        <f>IF($A38="","",SUMPRODUCT(('Sessions'!$F$2:$F$10000=$A38)*1,'Sessions'!$M$2:$M$10000))</f>
        <v/>
      </c>
      <c r="E38" s="26">
        <f>IF($A38="","",IFERROR(SUMPRODUCT(('Sessions'!$F$2:$F$10000=$A38)*1,'Sessions'!$O$2:$O$10000,'Sessions'!$N$2:$N$10000)/SUMPRODUCT(('Sessions'!$F$2:$F$10000=$A38)*1,('Sessions'!$O$2:$O$10000&lt;&gt;"")*1,'Sessions'!$N$2:$N$10000),""))</f>
        <v/>
      </c>
      <c r="F38" s="27">
        <f>IF($A38="","",IFERROR(SUMPRODUCT(('Sessions'!$F$2:$F$10000=$A38)*1,'Sessions'!$P$2:$P$10000,'Sessions'!$N$2:$N$10000)/SUMPRODUCT(('Sessions'!$F$2:$F$10000=$A38)*1,('Sessions'!$P$2:$P$10000&lt;&gt;"")*1,'Sessions'!$N$2:$N$10000),""))</f>
        <v/>
      </c>
    </row>
    <row r="39">
      <c r="A39" s="17">
        <f t="array" ref="A39">IFERROR(INDEX('Sessions'!$F$2:$F$10000,MATCH(1,('Sessions'!$F$2:$F$10000&lt;&gt;"")*ISNA(MATCH('Sessions'!$F$2:$F$10000,$A$34:A38,0)),0)),"")</f>
        <v/>
      </c>
      <c r="B39" s="24">
        <f>IF($A39="","",SUMPRODUCT(('Sessions'!$F$2:$F$10000=$A39)*1))</f>
        <v/>
      </c>
      <c r="C39" s="25">
        <f>IF($A39="","",SUMPRODUCT(('Sessions'!$F$2:$F$10000=$A39)*1,'Sessions'!$N$2:$N$10000)*24)</f>
        <v/>
      </c>
      <c r="D39" s="26">
        <f>IF($A39="","",SUMPRODUCT(('Sessions'!$F$2:$F$10000=$A39)*1,'Sessions'!$M$2:$M$10000))</f>
        <v/>
      </c>
      <c r="E39" s="26">
        <f>IF($A39="","",IFERROR(SUMPRODUCT(('Sessions'!$F$2:$F$10000=$A39)*1,'Sessions'!$O$2:$O$10000,'Sessions'!$N$2:$N$10000)/SUMPRODUCT(('Sessions'!$F$2:$F$10000=$A39)*1,('Sessions'!$O$2:$O$10000&lt;&gt;"")*1,'Sessions'!$N$2:$N$10000),""))</f>
        <v/>
      </c>
      <c r="F39" s="27">
        <f>IF($A39="","",IFERROR(SUMPRODUCT(('Sessions'!$F$2:$F$10000=$A39)*1,'Sessions'!$P$2:$P$10000,'Sessions'!$N$2:$N$10000)/SUMPRODUCT(('Sessions'!$F$2:$F$10000=$A39)*1,('Sessions'!$P$2:$P$10000&lt;&gt;"")*1,'Sessions'!$N$2:$N$10000),""))</f>
        <v/>
      </c>
    </row>
    <row r="40">
      <c r="A40" s="17">
        <f t="array" ref="A40">IFERROR(INDEX('Sessions'!$F$2:$F$10000,MATCH(1,('Sessions'!$F$2:$F$10000&lt;&gt;"")*ISNA(MATCH('Sessions'!$F$2:$F$10000,$A$34:A39,0)),0)),"")</f>
        <v/>
      </c>
      <c r="B40" s="24">
        <f>IF($A40="","",SUMPRODUCT(('Sessions'!$F$2:$F$10000=$A40)*1))</f>
        <v/>
      </c>
      <c r="C40" s="25">
        <f>IF($A40="","",SUMPRODUCT(('Sessions'!$F$2:$F$10000=$A40)*1,'Sessions'!$N$2:$N$10000)*24)</f>
        <v/>
      </c>
      <c r="D40" s="26">
        <f>IF($A40="","",SUMPRODUCT(('Sessions'!$F$2:$F$10000=$A40)*1,'Sessions'!$M$2:$M$10000))</f>
        <v/>
      </c>
      <c r="E40" s="26">
        <f>IF($A40="","",IFERROR(SUMPRODUCT(('Sessions'!$F$2:$F$10000=$A40)*1,'Sessions'!$O$2:$O$10000,'Sessions'!$N$2:$N$10000)/SUMPRODUCT(('Sessions'!$F$2:$F$10000=$A40)*1,('Sessions'!$O$2:$O$10000&lt;&gt;"")*1,'Sessions'!$N$2:$N$10000),""))</f>
        <v/>
      </c>
      <c r="F40" s="27">
        <f>IF($A40="","",IFERROR(SUMPRODUCT(('Sessions'!$F$2:$F$10000=$A40)*1,'Sessions'!$P$2:$P$10000,'Sessions'!$N$2:$N$10000)/SUMPRODUCT(('Sessions'!$F$2:$F$10000=$A40)*1,('Sessions'!$P$2:$P$10000&lt;&gt;"")*1,'Sessions'!$N$2:$N$10000),""))</f>
        <v/>
      </c>
    </row>
    <row r="41">
      <c r="A41" s="17">
        <f t="array" ref="A41">IFERROR(INDEX('Sessions'!$F$2:$F$10000,MATCH(1,('Sessions'!$F$2:$F$10000&lt;&gt;"")*ISNA(MATCH('Sessions'!$F$2:$F$10000,$A$34:A40,0)),0)),"")</f>
        <v/>
      </c>
      <c r="B41" s="24">
        <f>IF($A41="","",SUMPRODUCT(('Sessions'!$F$2:$F$10000=$A41)*1))</f>
        <v/>
      </c>
      <c r="C41" s="25">
        <f>IF($A41="","",SUMPRODUCT(('Sessions'!$F$2:$F$10000=$A41)*1,'Sessions'!$N$2:$N$10000)*24)</f>
        <v/>
      </c>
      <c r="D41" s="26">
        <f>IF($A41="","",SUMPRODUCT(('Sessions'!$F$2:$F$10000=$A41)*1,'Sessions'!$M$2:$M$10000))</f>
        <v/>
      </c>
      <c r="E41" s="26">
        <f>IF($A41="","",IFERROR(SUMPRODUCT(('Sessions'!$F$2:$F$10000=$A41)*1,'Sessions'!$O$2:$O$10000,'Sessions'!$N$2:$N$10000)/SUMPRODUCT(('Sessions'!$F$2:$F$10000=$A41)*1,('Sessions'!$O$2:$O$10000&lt;&gt;"")*1,'Sessions'!$N$2:$N$10000),""))</f>
        <v/>
      </c>
      <c r="F41" s="27">
        <f>IF($A41="","",IFERROR(SUMPRODUCT(('Sessions'!$F$2:$F$10000=$A41)*1,'Sessions'!$P$2:$P$10000,'Sessions'!$N$2:$N$10000)/SUMPRODUCT(('Sessions'!$F$2:$F$10000=$A41)*1,('Sessions'!$P$2:$P$10000&lt;&gt;"")*1,'Sessions'!$N$2:$N$10000),""))</f>
        <v/>
      </c>
    </row>
    <row r="42">
      <c r="A42" s="17">
        <f t="array" ref="A42">IFERROR(INDEX('Sessions'!$F$2:$F$10000,MATCH(1,('Sessions'!$F$2:$F$10000&lt;&gt;"")*ISNA(MATCH('Sessions'!$F$2:$F$10000,$A$34:A41,0)),0)),"")</f>
        <v/>
      </c>
      <c r="B42" s="24">
        <f>IF($A42="","",SUMPRODUCT(('Sessions'!$F$2:$F$10000=$A42)*1))</f>
        <v/>
      </c>
      <c r="C42" s="25">
        <f>IF($A42="","",SUMPRODUCT(('Sessions'!$F$2:$F$10000=$A42)*1,'Sessions'!$N$2:$N$10000)*24)</f>
        <v/>
      </c>
      <c r="D42" s="26">
        <f>IF($A42="","",SUMPRODUCT(('Sessions'!$F$2:$F$10000=$A42)*1,'Sessions'!$M$2:$M$10000))</f>
        <v/>
      </c>
      <c r="E42" s="26">
        <f>IF($A42="","",IFERROR(SUMPRODUCT(('Sessions'!$F$2:$F$10000=$A42)*1,'Sessions'!$O$2:$O$10000,'Sessions'!$N$2:$N$10000)/SUMPRODUCT(('Sessions'!$F$2:$F$10000=$A42)*1,('Sessions'!$O$2:$O$10000&lt;&gt;"")*1,'Sessions'!$N$2:$N$10000),""))</f>
        <v/>
      </c>
      <c r="F42" s="27">
        <f>IF($A42="","",IFERROR(SUMPRODUCT(('Sessions'!$F$2:$F$10000=$A42)*1,'Sessions'!$P$2:$P$10000,'Sessions'!$N$2:$N$10000)/SUMPRODUCT(('Sessions'!$F$2:$F$10000=$A42)*1,('Sessions'!$P$2:$P$10000&lt;&gt;"")*1,'Sessions'!$N$2:$N$10000),""))</f>
        <v/>
      </c>
    </row>
    <row r="43">
      <c r="A43" s="17">
        <f t="array" ref="A43">IFERROR(INDEX('Sessions'!$F$2:$F$10000,MATCH(1,('Sessions'!$F$2:$F$10000&lt;&gt;"")*ISNA(MATCH('Sessions'!$F$2:$F$10000,$A$34:A42,0)),0)),"")</f>
        <v/>
      </c>
      <c r="B43" s="24">
        <f>IF($A43="","",SUMPRODUCT(('Sessions'!$F$2:$F$10000=$A43)*1))</f>
        <v/>
      </c>
      <c r="C43" s="25">
        <f>IF($A43="","",SUMPRODUCT(('Sessions'!$F$2:$F$10000=$A43)*1,'Sessions'!$N$2:$N$10000)*24)</f>
        <v/>
      </c>
      <c r="D43" s="26">
        <f>IF($A43="","",SUMPRODUCT(('Sessions'!$F$2:$F$10000=$A43)*1,'Sessions'!$M$2:$M$10000))</f>
        <v/>
      </c>
      <c r="E43" s="26">
        <f>IF($A43="","",IFERROR(SUMPRODUCT(('Sessions'!$F$2:$F$10000=$A43)*1,'Sessions'!$O$2:$O$10000,'Sessions'!$N$2:$N$10000)/SUMPRODUCT(('Sessions'!$F$2:$F$10000=$A43)*1,('Sessions'!$O$2:$O$10000&lt;&gt;"")*1,'Sessions'!$N$2:$N$10000),""))</f>
        <v/>
      </c>
      <c r="F43" s="27">
        <f>IF($A43="","",IFERROR(SUMPRODUCT(('Sessions'!$F$2:$F$10000=$A43)*1,'Sessions'!$P$2:$P$10000,'Sessions'!$N$2:$N$10000)/SUMPRODUCT(('Sessions'!$F$2:$F$10000=$A43)*1,('Sessions'!$P$2:$P$10000&lt;&gt;"")*1,'Sessions'!$N$2:$N$10000),""))</f>
        <v/>
      </c>
    </row>
    <row r="44">
      <c r="A44" s="17">
        <f t="array" ref="A44">IFERROR(INDEX('Sessions'!$F$2:$F$10000,MATCH(1,('Sessions'!$F$2:$F$10000&lt;&gt;"")*ISNA(MATCH('Sessions'!$F$2:$F$10000,$A$34:A43,0)),0)),"")</f>
        <v/>
      </c>
      <c r="B44" s="24">
        <f>IF($A44="","",SUMPRODUCT(('Sessions'!$F$2:$F$10000=$A44)*1))</f>
        <v/>
      </c>
      <c r="C44" s="25">
        <f>IF($A44="","",SUMPRODUCT(('Sessions'!$F$2:$F$10000=$A44)*1,'Sessions'!$N$2:$N$10000)*24)</f>
        <v/>
      </c>
      <c r="D44" s="26">
        <f>IF($A44="","",SUMPRODUCT(('Sessions'!$F$2:$F$10000=$A44)*1,'Sessions'!$M$2:$M$10000))</f>
        <v/>
      </c>
      <c r="E44" s="26">
        <f>IF($A44="","",IFERROR(SUMPRODUCT(('Sessions'!$F$2:$F$10000=$A44)*1,'Sessions'!$O$2:$O$10000,'Sessions'!$N$2:$N$10000)/SUMPRODUCT(('Sessions'!$F$2:$F$10000=$A44)*1,('Sessions'!$O$2:$O$10000&lt;&gt;"")*1,'Sessions'!$N$2:$N$10000),""))</f>
        <v/>
      </c>
      <c r="F44" s="27">
        <f>IF($A44="","",IFERROR(SUMPRODUCT(('Sessions'!$F$2:$F$10000=$A44)*1,'Sessions'!$P$2:$P$10000,'Sessions'!$N$2:$N$10000)/SUMPRODUCT(('Sessions'!$F$2:$F$10000=$A44)*1,('Sessions'!$P$2:$P$10000&lt;&gt;"")*1,'Sessions'!$N$2:$N$10000),""))</f>
        <v/>
      </c>
    </row>
    <row r="45">
      <c r="A45" s="17">
        <f t="array" ref="A45">IFERROR(INDEX('Sessions'!$F$2:$F$10000,MATCH(1,('Sessions'!$F$2:$F$10000&lt;&gt;"")*ISNA(MATCH('Sessions'!$F$2:$F$10000,$A$34:A44,0)),0)),"")</f>
        <v/>
      </c>
      <c r="B45" s="24">
        <f>IF($A45="","",SUMPRODUCT(('Sessions'!$F$2:$F$10000=$A45)*1))</f>
        <v/>
      </c>
      <c r="C45" s="25">
        <f>IF($A45="","",SUMPRODUCT(('Sessions'!$F$2:$F$10000=$A45)*1,'Sessions'!$N$2:$N$10000)*24)</f>
        <v/>
      </c>
      <c r="D45" s="26">
        <f>IF($A45="","",SUMPRODUCT(('Sessions'!$F$2:$F$10000=$A45)*1,'Sessions'!$M$2:$M$10000))</f>
        <v/>
      </c>
      <c r="E45" s="26">
        <f>IF($A45="","",IFERROR(SUMPRODUCT(('Sessions'!$F$2:$F$10000=$A45)*1,'Sessions'!$O$2:$O$10000,'Sessions'!$N$2:$N$10000)/SUMPRODUCT(('Sessions'!$F$2:$F$10000=$A45)*1,('Sessions'!$O$2:$O$10000&lt;&gt;"")*1,'Sessions'!$N$2:$N$10000),""))</f>
        <v/>
      </c>
      <c r="F45" s="27">
        <f>IF($A45="","",IFERROR(SUMPRODUCT(('Sessions'!$F$2:$F$10000=$A45)*1,'Sessions'!$P$2:$P$10000,'Sessions'!$N$2:$N$10000)/SUMPRODUCT(('Sessions'!$F$2:$F$10000=$A45)*1,('Sessions'!$P$2:$P$10000&lt;&gt;"")*1,'Sessions'!$N$2:$N$10000),""))</f>
        <v/>
      </c>
    </row>
    <row r="46">
      <c r="A46" s="17">
        <f t="array" ref="A46">IFERROR(INDEX('Sessions'!$F$2:$F$10000,MATCH(1,('Sessions'!$F$2:$F$10000&lt;&gt;"")*ISNA(MATCH('Sessions'!$F$2:$F$10000,$A$34:A45,0)),0)),"")</f>
        <v/>
      </c>
      <c r="B46" s="24">
        <f>IF($A46="","",SUMPRODUCT(('Sessions'!$F$2:$F$10000=$A46)*1))</f>
        <v/>
      </c>
      <c r="C46" s="25">
        <f>IF($A46="","",SUMPRODUCT(('Sessions'!$F$2:$F$10000=$A46)*1,'Sessions'!$N$2:$N$10000)*24)</f>
        <v/>
      </c>
      <c r="D46" s="26">
        <f>IF($A46="","",SUMPRODUCT(('Sessions'!$F$2:$F$10000=$A46)*1,'Sessions'!$M$2:$M$10000))</f>
        <v/>
      </c>
      <c r="E46" s="26">
        <f>IF($A46="","",IFERROR(SUMPRODUCT(('Sessions'!$F$2:$F$10000=$A46)*1,'Sessions'!$O$2:$O$10000,'Sessions'!$N$2:$N$10000)/SUMPRODUCT(('Sessions'!$F$2:$F$10000=$A46)*1,('Sessions'!$O$2:$O$10000&lt;&gt;"")*1,'Sessions'!$N$2:$N$10000),""))</f>
        <v/>
      </c>
      <c r="F46" s="27">
        <f>IF($A46="","",IFERROR(SUMPRODUCT(('Sessions'!$F$2:$F$10000=$A46)*1,'Sessions'!$P$2:$P$10000,'Sessions'!$N$2:$N$10000)/SUMPRODUCT(('Sessions'!$F$2:$F$10000=$A46)*1,('Sessions'!$P$2:$P$10000&lt;&gt;"")*1,'Sessions'!$N$2:$N$10000),""))</f>
        <v/>
      </c>
    </row>
    <row r="47">
      <c r="A47" s="17">
        <f t="array" ref="A47">IFERROR(INDEX('Sessions'!$F$2:$F$10000,MATCH(1,('Sessions'!$F$2:$F$10000&lt;&gt;"")*ISNA(MATCH('Sessions'!$F$2:$F$10000,$A$34:A46,0)),0)),"")</f>
        <v/>
      </c>
      <c r="B47" s="24">
        <f>IF($A47="","",SUMPRODUCT(('Sessions'!$F$2:$F$10000=$A47)*1))</f>
        <v/>
      </c>
      <c r="C47" s="25">
        <f>IF($A47="","",SUMPRODUCT(('Sessions'!$F$2:$F$10000=$A47)*1,'Sessions'!$N$2:$N$10000)*24)</f>
        <v/>
      </c>
      <c r="D47" s="26">
        <f>IF($A47="","",SUMPRODUCT(('Sessions'!$F$2:$F$10000=$A47)*1,'Sessions'!$M$2:$M$10000))</f>
        <v/>
      </c>
      <c r="E47" s="26">
        <f>IF($A47="","",IFERROR(SUMPRODUCT(('Sessions'!$F$2:$F$10000=$A47)*1,'Sessions'!$O$2:$O$10000,'Sessions'!$N$2:$N$10000)/SUMPRODUCT(('Sessions'!$F$2:$F$10000=$A47)*1,('Sessions'!$O$2:$O$10000&lt;&gt;"")*1,'Sessions'!$N$2:$N$10000),""))</f>
        <v/>
      </c>
      <c r="F47" s="27">
        <f>IF($A47="","",IFERROR(SUMPRODUCT(('Sessions'!$F$2:$F$10000=$A47)*1,'Sessions'!$P$2:$P$10000,'Sessions'!$N$2:$N$10000)/SUMPRODUCT(('Sessions'!$F$2:$F$10000=$A47)*1,('Sessions'!$P$2:$P$10000&lt;&gt;"")*1,'Sessions'!$N$2:$N$10000),""))</f>
        <v/>
      </c>
    </row>
    <row r="48">
      <c r="A48" s="17">
        <f t="array" ref="A48">IFERROR(INDEX('Sessions'!$F$2:$F$10000,MATCH(1,('Sessions'!$F$2:$F$10000&lt;&gt;"")*ISNA(MATCH('Sessions'!$F$2:$F$10000,$A$34:A47,0)),0)),"")</f>
        <v/>
      </c>
      <c r="B48" s="24">
        <f>IF($A48="","",SUMPRODUCT(('Sessions'!$F$2:$F$10000=$A48)*1))</f>
        <v/>
      </c>
      <c r="C48" s="25">
        <f>IF($A48="","",SUMPRODUCT(('Sessions'!$F$2:$F$10000=$A48)*1,'Sessions'!$N$2:$N$10000)*24)</f>
        <v/>
      </c>
      <c r="D48" s="26">
        <f>IF($A48="","",SUMPRODUCT(('Sessions'!$F$2:$F$10000=$A48)*1,'Sessions'!$M$2:$M$10000))</f>
        <v/>
      </c>
      <c r="E48" s="26">
        <f>IF($A48="","",IFERROR(SUMPRODUCT(('Sessions'!$F$2:$F$10000=$A48)*1,'Sessions'!$O$2:$O$10000,'Sessions'!$N$2:$N$10000)/SUMPRODUCT(('Sessions'!$F$2:$F$10000=$A48)*1,('Sessions'!$O$2:$O$10000&lt;&gt;"")*1,'Sessions'!$N$2:$N$10000),""))</f>
        <v/>
      </c>
      <c r="F48" s="27">
        <f>IF($A48="","",IFERROR(SUMPRODUCT(('Sessions'!$F$2:$F$10000=$A48)*1,'Sessions'!$P$2:$P$10000,'Sessions'!$N$2:$N$10000)/SUMPRODUCT(('Sessions'!$F$2:$F$10000=$A48)*1,('Sessions'!$P$2:$P$10000&lt;&gt;"")*1,'Sessions'!$N$2:$N$10000),""))</f>
        <v/>
      </c>
    </row>
    <row r="49">
      <c r="A49" s="17">
        <f t="array" ref="A49">IFERROR(INDEX('Sessions'!$F$2:$F$10000,MATCH(1,('Sessions'!$F$2:$F$10000&lt;&gt;"")*ISNA(MATCH('Sessions'!$F$2:$F$10000,$A$34:A48,0)),0)),"")</f>
        <v/>
      </c>
      <c r="B49" s="24">
        <f>IF($A49="","",SUMPRODUCT(('Sessions'!$F$2:$F$10000=$A49)*1))</f>
        <v/>
      </c>
      <c r="C49" s="25">
        <f>IF($A49="","",SUMPRODUCT(('Sessions'!$F$2:$F$10000=$A49)*1,'Sessions'!$N$2:$N$10000)*24)</f>
        <v/>
      </c>
      <c r="D49" s="26">
        <f>IF($A49="","",SUMPRODUCT(('Sessions'!$F$2:$F$10000=$A49)*1,'Sessions'!$M$2:$M$10000))</f>
        <v/>
      </c>
      <c r="E49" s="26">
        <f>IF($A49="","",IFERROR(SUMPRODUCT(('Sessions'!$F$2:$F$10000=$A49)*1,'Sessions'!$O$2:$O$10000,'Sessions'!$N$2:$N$10000)/SUMPRODUCT(('Sessions'!$F$2:$F$10000=$A49)*1,('Sessions'!$O$2:$O$10000&lt;&gt;"")*1,'Sessions'!$N$2:$N$10000),""))</f>
        <v/>
      </c>
      <c r="F49" s="27">
        <f>IF($A49="","",IFERROR(SUMPRODUCT(('Sessions'!$F$2:$F$10000=$A49)*1,'Sessions'!$P$2:$P$10000,'Sessions'!$N$2:$N$10000)/SUMPRODUCT(('Sessions'!$F$2:$F$10000=$A49)*1,('Sessions'!$P$2:$P$10000&lt;&gt;"")*1,'Sessions'!$N$2:$N$10000),""))</f>
        <v/>
      </c>
    </row>
    <row r="50">
      <c r="A50" s="17">
        <f t="array" ref="A50">IFERROR(INDEX('Sessions'!$F$2:$F$10000,MATCH(1,('Sessions'!$F$2:$F$10000&lt;&gt;"")*ISNA(MATCH('Sessions'!$F$2:$F$10000,$A$34:A49,0)),0)),"")</f>
        <v/>
      </c>
      <c r="B50" s="24">
        <f>IF($A50="","",SUMPRODUCT(('Sessions'!$F$2:$F$10000=$A50)*1))</f>
        <v/>
      </c>
      <c r="C50" s="25">
        <f>IF($A50="","",SUMPRODUCT(('Sessions'!$F$2:$F$10000=$A50)*1,'Sessions'!$N$2:$N$10000)*24)</f>
        <v/>
      </c>
      <c r="D50" s="26">
        <f>IF($A50="","",SUMPRODUCT(('Sessions'!$F$2:$F$10000=$A50)*1,'Sessions'!$M$2:$M$10000))</f>
        <v/>
      </c>
      <c r="E50" s="26">
        <f>IF($A50="","",IFERROR(SUMPRODUCT(('Sessions'!$F$2:$F$10000=$A50)*1,'Sessions'!$O$2:$O$10000,'Sessions'!$N$2:$N$10000)/SUMPRODUCT(('Sessions'!$F$2:$F$10000=$A50)*1,('Sessions'!$O$2:$O$10000&lt;&gt;"")*1,'Sessions'!$N$2:$N$10000),""))</f>
        <v/>
      </c>
      <c r="F50" s="27">
        <f>IF($A50="","",IFERROR(SUMPRODUCT(('Sessions'!$F$2:$F$10000=$A50)*1,'Sessions'!$P$2:$P$10000,'Sessions'!$N$2:$N$10000)/SUMPRODUCT(('Sessions'!$F$2:$F$10000=$A50)*1,('Sessions'!$P$2:$P$10000&lt;&gt;"")*1,'Sessions'!$N$2:$N$10000),""))</f>
        <v/>
      </c>
    </row>
    <row r="51">
      <c r="A51" s="17">
        <f t="array" ref="A51">IFERROR(INDEX('Sessions'!$F$2:$F$10000,MATCH(1,('Sessions'!$F$2:$F$10000&lt;&gt;"")*ISNA(MATCH('Sessions'!$F$2:$F$10000,$A$34:A50,0)),0)),"")</f>
        <v/>
      </c>
      <c r="B51" s="24">
        <f>IF($A51="","",SUMPRODUCT(('Sessions'!$F$2:$F$10000=$A51)*1))</f>
        <v/>
      </c>
      <c r="C51" s="25">
        <f>IF($A51="","",SUMPRODUCT(('Sessions'!$F$2:$F$10000=$A51)*1,'Sessions'!$N$2:$N$10000)*24)</f>
        <v/>
      </c>
      <c r="D51" s="26">
        <f>IF($A51="","",SUMPRODUCT(('Sessions'!$F$2:$F$10000=$A51)*1,'Sessions'!$M$2:$M$10000))</f>
        <v/>
      </c>
      <c r="E51" s="26">
        <f>IF($A51="","",IFERROR(SUMPRODUCT(('Sessions'!$F$2:$F$10000=$A51)*1,'Sessions'!$O$2:$O$10000,'Sessions'!$N$2:$N$10000)/SUMPRODUCT(('Sessions'!$F$2:$F$10000=$A51)*1,('Sessions'!$O$2:$O$10000&lt;&gt;"")*1,'Sessions'!$N$2:$N$10000),""))</f>
        <v/>
      </c>
      <c r="F51" s="27">
        <f>IF($A51="","",IFERROR(SUMPRODUCT(('Sessions'!$F$2:$F$10000=$A51)*1,'Sessions'!$P$2:$P$10000,'Sessions'!$N$2:$N$10000)/SUMPRODUCT(('Sessions'!$F$2:$F$10000=$A51)*1,('Sessions'!$P$2:$P$10000&lt;&gt;"")*1,'Sessions'!$N$2:$N$10000),""))</f>
        <v/>
      </c>
    </row>
    <row r="52">
      <c r="A52" s="17">
        <f t="array" ref="A52">IFERROR(INDEX('Sessions'!$F$2:$F$10000,MATCH(1,('Sessions'!$F$2:$F$10000&lt;&gt;"")*ISNA(MATCH('Sessions'!$F$2:$F$10000,$A$34:A51,0)),0)),"")</f>
        <v/>
      </c>
      <c r="B52" s="24">
        <f>IF($A52="","",SUMPRODUCT(('Sessions'!$F$2:$F$10000=$A52)*1))</f>
        <v/>
      </c>
      <c r="C52" s="25">
        <f>IF($A52="","",SUMPRODUCT(('Sessions'!$F$2:$F$10000=$A52)*1,'Sessions'!$N$2:$N$10000)*24)</f>
        <v/>
      </c>
      <c r="D52" s="26">
        <f>IF($A52="","",SUMPRODUCT(('Sessions'!$F$2:$F$10000=$A52)*1,'Sessions'!$M$2:$M$10000))</f>
        <v/>
      </c>
      <c r="E52" s="26">
        <f>IF($A52="","",IFERROR(SUMPRODUCT(('Sessions'!$F$2:$F$10000=$A52)*1,'Sessions'!$O$2:$O$10000,'Sessions'!$N$2:$N$10000)/SUMPRODUCT(('Sessions'!$F$2:$F$10000=$A52)*1,('Sessions'!$O$2:$O$10000&lt;&gt;"")*1,'Sessions'!$N$2:$N$10000),""))</f>
        <v/>
      </c>
      <c r="F52" s="27">
        <f>IF($A52="","",IFERROR(SUMPRODUCT(('Sessions'!$F$2:$F$10000=$A52)*1,'Sessions'!$P$2:$P$10000,'Sessions'!$N$2:$N$10000)/SUMPRODUCT(('Sessions'!$F$2:$F$10000=$A52)*1,('Sessions'!$P$2:$P$10000&lt;&gt;"")*1,'Sessions'!$N$2:$N$10000),""))</f>
        <v/>
      </c>
    </row>
    <row r="53">
      <c r="A53" s="17">
        <f t="array" ref="A53">IFERROR(INDEX('Sessions'!$F$2:$F$10000,MATCH(1,('Sessions'!$F$2:$F$10000&lt;&gt;"")*ISNA(MATCH('Sessions'!$F$2:$F$10000,$A$34:A52,0)),0)),"")</f>
        <v/>
      </c>
      <c r="B53" s="24">
        <f>IF($A53="","",SUMPRODUCT(('Sessions'!$F$2:$F$10000=$A53)*1))</f>
        <v/>
      </c>
      <c r="C53" s="25">
        <f>IF($A53="","",SUMPRODUCT(('Sessions'!$F$2:$F$10000=$A53)*1,'Sessions'!$N$2:$N$10000)*24)</f>
        <v/>
      </c>
      <c r="D53" s="26">
        <f>IF($A53="","",SUMPRODUCT(('Sessions'!$F$2:$F$10000=$A53)*1,'Sessions'!$M$2:$M$10000))</f>
        <v/>
      </c>
      <c r="E53" s="26">
        <f>IF($A53="","",IFERROR(SUMPRODUCT(('Sessions'!$F$2:$F$10000=$A53)*1,'Sessions'!$O$2:$O$10000,'Sessions'!$N$2:$N$10000)/SUMPRODUCT(('Sessions'!$F$2:$F$10000=$A53)*1,('Sessions'!$O$2:$O$10000&lt;&gt;"")*1,'Sessions'!$N$2:$N$10000),""))</f>
        <v/>
      </c>
      <c r="F53" s="27">
        <f>IF($A53="","",IFERROR(SUMPRODUCT(('Sessions'!$F$2:$F$10000=$A53)*1,'Sessions'!$P$2:$P$10000,'Sessions'!$N$2:$N$10000)/SUMPRODUCT(('Sessions'!$F$2:$F$10000=$A53)*1,('Sessions'!$P$2:$P$10000&lt;&gt;"")*1,'Sessions'!$N$2:$N$10000),""))</f>
        <v/>
      </c>
    </row>
    <row r="54">
      <c r="A54" s="17">
        <f t="array" ref="A54">IFERROR(INDEX('Sessions'!$F$2:$F$10000,MATCH(1,('Sessions'!$F$2:$F$10000&lt;&gt;"")*ISNA(MATCH('Sessions'!$F$2:$F$10000,$A$34:A53,0)),0)),"")</f>
        <v/>
      </c>
      <c r="B54" s="24">
        <f>IF($A54="","",SUMPRODUCT(('Sessions'!$F$2:$F$10000=$A54)*1))</f>
        <v/>
      </c>
      <c r="C54" s="25">
        <f>IF($A54="","",SUMPRODUCT(('Sessions'!$F$2:$F$10000=$A54)*1,'Sessions'!$N$2:$N$10000)*24)</f>
        <v/>
      </c>
      <c r="D54" s="26">
        <f>IF($A54="","",SUMPRODUCT(('Sessions'!$F$2:$F$10000=$A54)*1,'Sessions'!$M$2:$M$10000))</f>
        <v/>
      </c>
      <c r="E54" s="26">
        <f>IF($A54="","",IFERROR(SUMPRODUCT(('Sessions'!$F$2:$F$10000=$A54)*1,'Sessions'!$O$2:$O$10000,'Sessions'!$N$2:$N$10000)/SUMPRODUCT(('Sessions'!$F$2:$F$10000=$A54)*1,('Sessions'!$O$2:$O$10000&lt;&gt;"")*1,'Sessions'!$N$2:$N$10000),""))</f>
        <v/>
      </c>
      <c r="F54" s="27">
        <f>IF($A54="","",IFERROR(SUMPRODUCT(('Sessions'!$F$2:$F$10000=$A54)*1,'Sessions'!$P$2:$P$10000,'Sessions'!$N$2:$N$10000)/SUMPRODUCT(('Sessions'!$F$2:$F$10000=$A54)*1,('Sessions'!$P$2:$P$10000&lt;&gt;"")*1,'Sessions'!$N$2:$N$10000),""))</f>
        <v/>
      </c>
    </row>
    <row r="56">
      <c r="A56" s="16" t="inlineStr">
        <is>
          <t>By venue</t>
        </is>
      </c>
    </row>
    <row r="57">
      <c r="A57" s="23" t="inlineStr">
        <is>
          <t>Venue</t>
        </is>
      </c>
      <c r="B57" s="23" t="inlineStr">
        <is>
          <t>Cash sessions</t>
        </is>
      </c>
      <c r="C57" s="23" t="inlineStr">
        <is>
          <t>Cash profit</t>
        </is>
      </c>
      <c r="D57" s="23" t="inlineStr">
        <is>
          <t>Tournaments</t>
        </is>
      </c>
      <c r="E57" s="23" t="inlineStr">
        <is>
          <t>Tournament profit</t>
        </is>
      </c>
      <c r="F57" s="23" t="inlineStr">
        <is>
          <t>Total profit</t>
        </is>
      </c>
    </row>
    <row r="58">
      <c r="A58" s="17">
        <f t="array" ref="A58">IFERROR(INDEX('Sessions'!$D$2:$D$10000,MATCH(1,('Sessions'!$D$2:$D$10000&lt;&gt;"")*ISNA(MATCH('Sessions'!$D$2:$D$10000,$A$57:A57,0)),0)),IFERROR(INDEX('Tournaments'!$B$2:$B$10000,MATCH(1,('Tournaments'!$B$2:$B$10000&lt;&gt;"")*ISNA(MATCH('Tournaments'!$B$2:$B$10000,$A$57:A57,0)),0)),""))</f>
        <v/>
      </c>
      <c r="B58" s="24">
        <f>IF($A58="","",SUMPRODUCT(('Sessions'!$D$2:$D$10000=$A58)*1,('Sessions'!$A$2:$A$10000&lt;&gt;"")*1))</f>
        <v/>
      </c>
      <c r="C58" s="26">
        <f>IF($A58="","",SUMPRODUCT(('Sessions'!$D$2:$D$10000=$A58)*1,'Sessions'!$M$2:$M$10000))</f>
        <v/>
      </c>
      <c r="D58" s="24">
        <f>IF($A58="","",SUMPRODUCT(('Tournaments'!$B$2:$B$10000=$A58)*1,('Tournaments'!$A$2:$A$10000&lt;&gt;"")*1))</f>
        <v/>
      </c>
      <c r="E58" s="26">
        <f>IF($A58="","",SUMPRODUCT(('Tournaments'!$B$2:$B$10000=$A58)*1,'Tournaments'!$N$2:$N$10000))</f>
        <v/>
      </c>
      <c r="F58" s="26">
        <f>IF($A58="","",C58+E58)</f>
        <v/>
      </c>
    </row>
    <row r="59">
      <c r="A59" s="17">
        <f t="array" ref="A59">IFERROR(INDEX('Sessions'!$D$2:$D$10000,MATCH(1,('Sessions'!$D$2:$D$10000&lt;&gt;"")*ISNA(MATCH('Sessions'!$D$2:$D$10000,$A$57:A58,0)),0)),IFERROR(INDEX('Tournaments'!$B$2:$B$10000,MATCH(1,('Tournaments'!$B$2:$B$10000&lt;&gt;"")*ISNA(MATCH('Tournaments'!$B$2:$B$10000,$A$57:A58,0)),0)),""))</f>
        <v/>
      </c>
      <c r="B59" s="24">
        <f>IF($A59="","",SUMPRODUCT(('Sessions'!$D$2:$D$10000=$A59)*1,('Sessions'!$A$2:$A$10000&lt;&gt;"")*1))</f>
        <v/>
      </c>
      <c r="C59" s="26">
        <f>IF($A59="","",SUMPRODUCT(('Sessions'!$D$2:$D$10000=$A59)*1,'Sessions'!$M$2:$M$10000))</f>
        <v/>
      </c>
      <c r="D59" s="24">
        <f>IF($A59="","",SUMPRODUCT(('Tournaments'!$B$2:$B$10000=$A59)*1,('Tournaments'!$A$2:$A$10000&lt;&gt;"")*1))</f>
        <v/>
      </c>
      <c r="E59" s="26">
        <f>IF($A59="","",SUMPRODUCT(('Tournaments'!$B$2:$B$10000=$A59)*1,'Tournaments'!$N$2:$N$10000))</f>
        <v/>
      </c>
      <c r="F59" s="26">
        <f>IF($A59="","",C59+E59)</f>
        <v/>
      </c>
    </row>
    <row r="60">
      <c r="A60" s="17">
        <f t="array" ref="A60">IFERROR(INDEX('Sessions'!$D$2:$D$10000,MATCH(1,('Sessions'!$D$2:$D$10000&lt;&gt;"")*ISNA(MATCH('Sessions'!$D$2:$D$10000,$A$57:A59,0)),0)),IFERROR(INDEX('Tournaments'!$B$2:$B$10000,MATCH(1,('Tournaments'!$B$2:$B$10000&lt;&gt;"")*ISNA(MATCH('Tournaments'!$B$2:$B$10000,$A$57:A59,0)),0)),""))</f>
        <v/>
      </c>
      <c r="B60" s="24">
        <f>IF($A60="","",SUMPRODUCT(('Sessions'!$D$2:$D$10000=$A60)*1,('Sessions'!$A$2:$A$10000&lt;&gt;"")*1))</f>
        <v/>
      </c>
      <c r="C60" s="26">
        <f>IF($A60="","",SUMPRODUCT(('Sessions'!$D$2:$D$10000=$A60)*1,'Sessions'!$M$2:$M$10000))</f>
        <v/>
      </c>
      <c r="D60" s="24">
        <f>IF($A60="","",SUMPRODUCT(('Tournaments'!$B$2:$B$10000=$A60)*1,('Tournaments'!$A$2:$A$10000&lt;&gt;"")*1))</f>
        <v/>
      </c>
      <c r="E60" s="26">
        <f>IF($A60="","",SUMPRODUCT(('Tournaments'!$B$2:$B$10000=$A60)*1,'Tournaments'!$N$2:$N$10000))</f>
        <v/>
      </c>
      <c r="F60" s="26">
        <f>IF($A60="","",C60+E60)</f>
        <v/>
      </c>
    </row>
    <row r="61">
      <c r="A61" s="17">
        <f t="array" ref="A61">IFERROR(INDEX('Sessions'!$D$2:$D$10000,MATCH(1,('Sessions'!$D$2:$D$10000&lt;&gt;"")*ISNA(MATCH('Sessions'!$D$2:$D$10000,$A$57:A60,0)),0)),IFERROR(INDEX('Tournaments'!$B$2:$B$10000,MATCH(1,('Tournaments'!$B$2:$B$10000&lt;&gt;"")*ISNA(MATCH('Tournaments'!$B$2:$B$10000,$A$57:A60,0)),0)),""))</f>
        <v/>
      </c>
      <c r="B61" s="24">
        <f>IF($A61="","",SUMPRODUCT(('Sessions'!$D$2:$D$10000=$A61)*1,('Sessions'!$A$2:$A$10000&lt;&gt;"")*1))</f>
        <v/>
      </c>
      <c r="C61" s="26">
        <f>IF($A61="","",SUMPRODUCT(('Sessions'!$D$2:$D$10000=$A61)*1,'Sessions'!$M$2:$M$10000))</f>
        <v/>
      </c>
      <c r="D61" s="24">
        <f>IF($A61="","",SUMPRODUCT(('Tournaments'!$B$2:$B$10000=$A61)*1,('Tournaments'!$A$2:$A$10000&lt;&gt;"")*1))</f>
        <v/>
      </c>
      <c r="E61" s="26">
        <f>IF($A61="","",SUMPRODUCT(('Tournaments'!$B$2:$B$10000=$A61)*1,'Tournaments'!$N$2:$N$10000))</f>
        <v/>
      </c>
      <c r="F61" s="26">
        <f>IF($A61="","",C61+E61)</f>
        <v/>
      </c>
    </row>
    <row r="62">
      <c r="A62" s="17">
        <f t="array" ref="A62">IFERROR(INDEX('Sessions'!$D$2:$D$10000,MATCH(1,('Sessions'!$D$2:$D$10000&lt;&gt;"")*ISNA(MATCH('Sessions'!$D$2:$D$10000,$A$57:A61,0)),0)),IFERROR(INDEX('Tournaments'!$B$2:$B$10000,MATCH(1,('Tournaments'!$B$2:$B$10000&lt;&gt;"")*ISNA(MATCH('Tournaments'!$B$2:$B$10000,$A$57:A61,0)),0)),""))</f>
        <v/>
      </c>
      <c r="B62" s="24">
        <f>IF($A62="","",SUMPRODUCT(('Sessions'!$D$2:$D$10000=$A62)*1,('Sessions'!$A$2:$A$10000&lt;&gt;"")*1))</f>
        <v/>
      </c>
      <c r="C62" s="26">
        <f>IF($A62="","",SUMPRODUCT(('Sessions'!$D$2:$D$10000=$A62)*1,'Sessions'!$M$2:$M$10000))</f>
        <v/>
      </c>
      <c r="D62" s="24">
        <f>IF($A62="","",SUMPRODUCT(('Tournaments'!$B$2:$B$10000=$A62)*1,('Tournaments'!$A$2:$A$10000&lt;&gt;"")*1))</f>
        <v/>
      </c>
      <c r="E62" s="26">
        <f>IF($A62="","",SUMPRODUCT(('Tournaments'!$B$2:$B$10000=$A62)*1,'Tournaments'!$N$2:$N$10000))</f>
        <v/>
      </c>
      <c r="F62" s="26">
        <f>IF($A62="","",C62+E62)</f>
        <v/>
      </c>
    </row>
    <row r="63">
      <c r="A63" s="17">
        <f t="array" ref="A63">IFERROR(INDEX('Sessions'!$D$2:$D$10000,MATCH(1,('Sessions'!$D$2:$D$10000&lt;&gt;"")*ISNA(MATCH('Sessions'!$D$2:$D$10000,$A$57:A62,0)),0)),IFERROR(INDEX('Tournaments'!$B$2:$B$10000,MATCH(1,('Tournaments'!$B$2:$B$10000&lt;&gt;"")*ISNA(MATCH('Tournaments'!$B$2:$B$10000,$A$57:A62,0)),0)),""))</f>
        <v/>
      </c>
      <c r="B63" s="24">
        <f>IF($A63="","",SUMPRODUCT(('Sessions'!$D$2:$D$10000=$A63)*1,('Sessions'!$A$2:$A$10000&lt;&gt;"")*1))</f>
        <v/>
      </c>
      <c r="C63" s="26">
        <f>IF($A63="","",SUMPRODUCT(('Sessions'!$D$2:$D$10000=$A63)*1,'Sessions'!$M$2:$M$10000))</f>
        <v/>
      </c>
      <c r="D63" s="24">
        <f>IF($A63="","",SUMPRODUCT(('Tournaments'!$B$2:$B$10000=$A63)*1,('Tournaments'!$A$2:$A$10000&lt;&gt;"")*1))</f>
        <v/>
      </c>
      <c r="E63" s="26">
        <f>IF($A63="","",SUMPRODUCT(('Tournaments'!$B$2:$B$10000=$A63)*1,'Tournaments'!$N$2:$N$10000))</f>
        <v/>
      </c>
      <c r="F63" s="26">
        <f>IF($A63="","",C63+E63)</f>
        <v/>
      </c>
    </row>
    <row r="64">
      <c r="A64" s="17">
        <f t="array" ref="A64">IFERROR(INDEX('Sessions'!$D$2:$D$10000,MATCH(1,('Sessions'!$D$2:$D$10000&lt;&gt;"")*ISNA(MATCH('Sessions'!$D$2:$D$10000,$A$57:A63,0)),0)),IFERROR(INDEX('Tournaments'!$B$2:$B$10000,MATCH(1,('Tournaments'!$B$2:$B$10000&lt;&gt;"")*ISNA(MATCH('Tournaments'!$B$2:$B$10000,$A$57:A63,0)),0)),""))</f>
        <v/>
      </c>
      <c r="B64" s="24">
        <f>IF($A64="","",SUMPRODUCT(('Sessions'!$D$2:$D$10000=$A64)*1,('Sessions'!$A$2:$A$10000&lt;&gt;"")*1))</f>
        <v/>
      </c>
      <c r="C64" s="26">
        <f>IF($A64="","",SUMPRODUCT(('Sessions'!$D$2:$D$10000=$A64)*1,'Sessions'!$M$2:$M$10000))</f>
        <v/>
      </c>
      <c r="D64" s="24">
        <f>IF($A64="","",SUMPRODUCT(('Tournaments'!$B$2:$B$10000=$A64)*1,('Tournaments'!$A$2:$A$10000&lt;&gt;"")*1))</f>
        <v/>
      </c>
      <c r="E64" s="26">
        <f>IF($A64="","",SUMPRODUCT(('Tournaments'!$B$2:$B$10000=$A64)*1,'Tournaments'!$N$2:$N$10000))</f>
        <v/>
      </c>
      <c r="F64" s="26">
        <f>IF($A64="","",C64+E64)</f>
        <v/>
      </c>
    </row>
    <row r="65">
      <c r="A65" s="17">
        <f t="array" ref="A65">IFERROR(INDEX('Sessions'!$D$2:$D$10000,MATCH(1,('Sessions'!$D$2:$D$10000&lt;&gt;"")*ISNA(MATCH('Sessions'!$D$2:$D$10000,$A$57:A64,0)),0)),IFERROR(INDEX('Tournaments'!$B$2:$B$10000,MATCH(1,('Tournaments'!$B$2:$B$10000&lt;&gt;"")*ISNA(MATCH('Tournaments'!$B$2:$B$10000,$A$57:A64,0)),0)),""))</f>
        <v/>
      </c>
      <c r="B65" s="24">
        <f>IF($A65="","",SUMPRODUCT(('Sessions'!$D$2:$D$10000=$A65)*1,('Sessions'!$A$2:$A$10000&lt;&gt;"")*1))</f>
        <v/>
      </c>
      <c r="C65" s="26">
        <f>IF($A65="","",SUMPRODUCT(('Sessions'!$D$2:$D$10000=$A65)*1,'Sessions'!$M$2:$M$10000))</f>
        <v/>
      </c>
      <c r="D65" s="24">
        <f>IF($A65="","",SUMPRODUCT(('Tournaments'!$B$2:$B$10000=$A65)*1,('Tournaments'!$A$2:$A$10000&lt;&gt;"")*1))</f>
        <v/>
      </c>
      <c r="E65" s="26">
        <f>IF($A65="","",SUMPRODUCT(('Tournaments'!$B$2:$B$10000=$A65)*1,'Tournaments'!$N$2:$N$10000))</f>
        <v/>
      </c>
      <c r="F65" s="26">
        <f>IF($A65="","",C65+E65)</f>
        <v/>
      </c>
    </row>
    <row r="66">
      <c r="A66" s="17">
        <f t="array" ref="A66">IFERROR(INDEX('Sessions'!$D$2:$D$10000,MATCH(1,('Sessions'!$D$2:$D$10000&lt;&gt;"")*ISNA(MATCH('Sessions'!$D$2:$D$10000,$A$57:A65,0)),0)),IFERROR(INDEX('Tournaments'!$B$2:$B$10000,MATCH(1,('Tournaments'!$B$2:$B$10000&lt;&gt;"")*ISNA(MATCH('Tournaments'!$B$2:$B$10000,$A$57:A65,0)),0)),""))</f>
        <v/>
      </c>
      <c r="B66" s="24">
        <f>IF($A66="","",SUMPRODUCT(('Sessions'!$D$2:$D$10000=$A66)*1,('Sessions'!$A$2:$A$10000&lt;&gt;"")*1))</f>
        <v/>
      </c>
      <c r="C66" s="26">
        <f>IF($A66="","",SUMPRODUCT(('Sessions'!$D$2:$D$10000=$A66)*1,'Sessions'!$M$2:$M$10000))</f>
        <v/>
      </c>
      <c r="D66" s="24">
        <f>IF($A66="","",SUMPRODUCT(('Tournaments'!$B$2:$B$10000=$A66)*1,('Tournaments'!$A$2:$A$10000&lt;&gt;"")*1))</f>
        <v/>
      </c>
      <c r="E66" s="26">
        <f>IF($A66="","",SUMPRODUCT(('Tournaments'!$B$2:$B$10000=$A66)*1,'Tournaments'!$N$2:$N$10000))</f>
        <v/>
      </c>
      <c r="F66" s="26">
        <f>IF($A66="","",C66+E66)</f>
        <v/>
      </c>
    </row>
    <row r="67">
      <c r="A67" s="17">
        <f t="array" ref="A67">IFERROR(INDEX('Sessions'!$D$2:$D$10000,MATCH(1,('Sessions'!$D$2:$D$10000&lt;&gt;"")*ISNA(MATCH('Sessions'!$D$2:$D$10000,$A$57:A66,0)),0)),IFERROR(INDEX('Tournaments'!$B$2:$B$10000,MATCH(1,('Tournaments'!$B$2:$B$10000&lt;&gt;"")*ISNA(MATCH('Tournaments'!$B$2:$B$10000,$A$57:A66,0)),0)),""))</f>
        <v/>
      </c>
      <c r="B67" s="24">
        <f>IF($A67="","",SUMPRODUCT(('Sessions'!$D$2:$D$10000=$A67)*1,('Sessions'!$A$2:$A$10000&lt;&gt;"")*1))</f>
        <v/>
      </c>
      <c r="C67" s="26">
        <f>IF($A67="","",SUMPRODUCT(('Sessions'!$D$2:$D$10000=$A67)*1,'Sessions'!$M$2:$M$10000))</f>
        <v/>
      </c>
      <c r="D67" s="24">
        <f>IF($A67="","",SUMPRODUCT(('Tournaments'!$B$2:$B$10000=$A67)*1,('Tournaments'!$A$2:$A$10000&lt;&gt;"")*1))</f>
        <v/>
      </c>
      <c r="E67" s="26">
        <f>IF($A67="","",SUMPRODUCT(('Tournaments'!$B$2:$B$10000=$A67)*1,'Tournaments'!$N$2:$N$10000))</f>
        <v/>
      </c>
      <c r="F67" s="26">
        <f>IF($A67="","",C67+E67)</f>
        <v/>
      </c>
    </row>
    <row r="68">
      <c r="A68" s="17">
        <f t="array" ref="A68">IFERROR(INDEX('Sessions'!$D$2:$D$10000,MATCH(1,('Sessions'!$D$2:$D$10000&lt;&gt;"")*ISNA(MATCH('Sessions'!$D$2:$D$10000,$A$57:A67,0)),0)),IFERROR(INDEX('Tournaments'!$B$2:$B$10000,MATCH(1,('Tournaments'!$B$2:$B$10000&lt;&gt;"")*ISNA(MATCH('Tournaments'!$B$2:$B$10000,$A$57:A67,0)),0)),""))</f>
        <v/>
      </c>
      <c r="B68" s="24">
        <f>IF($A68="","",SUMPRODUCT(('Sessions'!$D$2:$D$10000=$A68)*1,('Sessions'!$A$2:$A$10000&lt;&gt;"")*1))</f>
        <v/>
      </c>
      <c r="C68" s="26">
        <f>IF($A68="","",SUMPRODUCT(('Sessions'!$D$2:$D$10000=$A68)*1,'Sessions'!$M$2:$M$10000))</f>
        <v/>
      </c>
      <c r="D68" s="24">
        <f>IF($A68="","",SUMPRODUCT(('Tournaments'!$B$2:$B$10000=$A68)*1,('Tournaments'!$A$2:$A$10000&lt;&gt;"")*1))</f>
        <v/>
      </c>
      <c r="E68" s="26">
        <f>IF($A68="","",SUMPRODUCT(('Tournaments'!$B$2:$B$10000=$A68)*1,'Tournaments'!$N$2:$N$10000))</f>
        <v/>
      </c>
      <c r="F68" s="26">
        <f>IF($A68="","",C68+E68)</f>
        <v/>
      </c>
    </row>
    <row r="69">
      <c r="A69" s="17">
        <f t="array" ref="A69">IFERROR(INDEX('Sessions'!$D$2:$D$10000,MATCH(1,('Sessions'!$D$2:$D$10000&lt;&gt;"")*ISNA(MATCH('Sessions'!$D$2:$D$10000,$A$57:A68,0)),0)),IFERROR(INDEX('Tournaments'!$B$2:$B$10000,MATCH(1,('Tournaments'!$B$2:$B$10000&lt;&gt;"")*ISNA(MATCH('Tournaments'!$B$2:$B$10000,$A$57:A68,0)),0)),""))</f>
        <v/>
      </c>
      <c r="B69" s="24">
        <f>IF($A69="","",SUMPRODUCT(('Sessions'!$D$2:$D$10000=$A69)*1,('Sessions'!$A$2:$A$10000&lt;&gt;"")*1))</f>
        <v/>
      </c>
      <c r="C69" s="26">
        <f>IF($A69="","",SUMPRODUCT(('Sessions'!$D$2:$D$10000=$A69)*1,'Sessions'!$M$2:$M$10000))</f>
        <v/>
      </c>
      <c r="D69" s="24">
        <f>IF($A69="","",SUMPRODUCT(('Tournaments'!$B$2:$B$10000=$A69)*1,('Tournaments'!$A$2:$A$10000&lt;&gt;"")*1))</f>
        <v/>
      </c>
      <c r="E69" s="26">
        <f>IF($A69="","",SUMPRODUCT(('Tournaments'!$B$2:$B$10000=$A69)*1,'Tournaments'!$N$2:$N$10000))</f>
        <v/>
      </c>
      <c r="F69" s="26">
        <f>IF($A69="","",C69+E69)</f>
        <v/>
      </c>
    </row>
    <row r="70">
      <c r="A70" s="17">
        <f t="array" ref="A70">IFERROR(INDEX('Sessions'!$D$2:$D$10000,MATCH(1,('Sessions'!$D$2:$D$10000&lt;&gt;"")*ISNA(MATCH('Sessions'!$D$2:$D$10000,$A$57:A69,0)),0)),IFERROR(INDEX('Tournaments'!$B$2:$B$10000,MATCH(1,('Tournaments'!$B$2:$B$10000&lt;&gt;"")*ISNA(MATCH('Tournaments'!$B$2:$B$10000,$A$57:A69,0)),0)),""))</f>
        <v/>
      </c>
      <c r="B70" s="24">
        <f>IF($A70="","",SUMPRODUCT(('Sessions'!$D$2:$D$10000=$A70)*1,('Sessions'!$A$2:$A$10000&lt;&gt;"")*1))</f>
        <v/>
      </c>
      <c r="C70" s="26">
        <f>IF($A70="","",SUMPRODUCT(('Sessions'!$D$2:$D$10000=$A70)*1,'Sessions'!$M$2:$M$10000))</f>
        <v/>
      </c>
      <c r="D70" s="24">
        <f>IF($A70="","",SUMPRODUCT(('Tournaments'!$B$2:$B$10000=$A70)*1,('Tournaments'!$A$2:$A$10000&lt;&gt;"")*1))</f>
        <v/>
      </c>
      <c r="E70" s="26">
        <f>IF($A70="","",SUMPRODUCT(('Tournaments'!$B$2:$B$10000=$A70)*1,'Tournaments'!$N$2:$N$10000))</f>
        <v/>
      </c>
      <c r="F70" s="26">
        <f>IF($A70="","",C70+E70)</f>
        <v/>
      </c>
    </row>
    <row r="71">
      <c r="A71" s="17">
        <f t="array" ref="A71">IFERROR(INDEX('Sessions'!$D$2:$D$10000,MATCH(1,('Sessions'!$D$2:$D$10000&lt;&gt;"")*ISNA(MATCH('Sessions'!$D$2:$D$10000,$A$57:A70,0)),0)),IFERROR(INDEX('Tournaments'!$B$2:$B$10000,MATCH(1,('Tournaments'!$B$2:$B$10000&lt;&gt;"")*ISNA(MATCH('Tournaments'!$B$2:$B$10000,$A$57:A70,0)),0)),""))</f>
        <v/>
      </c>
      <c r="B71" s="24">
        <f>IF($A71="","",SUMPRODUCT(('Sessions'!$D$2:$D$10000=$A71)*1,('Sessions'!$A$2:$A$10000&lt;&gt;"")*1))</f>
        <v/>
      </c>
      <c r="C71" s="26">
        <f>IF($A71="","",SUMPRODUCT(('Sessions'!$D$2:$D$10000=$A71)*1,'Sessions'!$M$2:$M$10000))</f>
        <v/>
      </c>
      <c r="D71" s="24">
        <f>IF($A71="","",SUMPRODUCT(('Tournaments'!$B$2:$B$10000=$A71)*1,('Tournaments'!$A$2:$A$10000&lt;&gt;"")*1))</f>
        <v/>
      </c>
      <c r="E71" s="26">
        <f>IF($A71="","",SUMPRODUCT(('Tournaments'!$B$2:$B$10000=$A71)*1,'Tournaments'!$N$2:$N$10000))</f>
        <v/>
      </c>
      <c r="F71" s="26">
        <f>IF($A71="","",C71+E71)</f>
        <v/>
      </c>
    </row>
    <row r="72">
      <c r="A72" s="17">
        <f t="array" ref="A72">IFERROR(INDEX('Sessions'!$D$2:$D$10000,MATCH(1,('Sessions'!$D$2:$D$10000&lt;&gt;"")*ISNA(MATCH('Sessions'!$D$2:$D$10000,$A$57:A71,0)),0)),IFERROR(INDEX('Tournaments'!$B$2:$B$10000,MATCH(1,('Tournaments'!$B$2:$B$10000&lt;&gt;"")*ISNA(MATCH('Tournaments'!$B$2:$B$10000,$A$57:A71,0)),0)),""))</f>
        <v/>
      </c>
      <c r="B72" s="24">
        <f>IF($A72="","",SUMPRODUCT(('Sessions'!$D$2:$D$10000=$A72)*1,('Sessions'!$A$2:$A$10000&lt;&gt;"")*1))</f>
        <v/>
      </c>
      <c r="C72" s="26">
        <f>IF($A72="","",SUMPRODUCT(('Sessions'!$D$2:$D$10000=$A72)*1,'Sessions'!$M$2:$M$10000))</f>
        <v/>
      </c>
      <c r="D72" s="24">
        <f>IF($A72="","",SUMPRODUCT(('Tournaments'!$B$2:$B$10000=$A72)*1,('Tournaments'!$A$2:$A$10000&lt;&gt;"")*1))</f>
        <v/>
      </c>
      <c r="E72" s="26">
        <f>IF($A72="","",SUMPRODUCT(('Tournaments'!$B$2:$B$10000=$A72)*1,'Tournaments'!$N$2:$N$10000))</f>
        <v/>
      </c>
      <c r="F72" s="26">
        <f>IF($A72="","",C72+E72)</f>
        <v/>
      </c>
    </row>
    <row r="73">
      <c r="A73" s="17">
        <f t="array" ref="A73">IFERROR(INDEX('Sessions'!$D$2:$D$10000,MATCH(1,('Sessions'!$D$2:$D$10000&lt;&gt;"")*ISNA(MATCH('Sessions'!$D$2:$D$10000,$A$57:A72,0)),0)),IFERROR(INDEX('Tournaments'!$B$2:$B$10000,MATCH(1,('Tournaments'!$B$2:$B$10000&lt;&gt;"")*ISNA(MATCH('Tournaments'!$B$2:$B$10000,$A$57:A72,0)),0)),""))</f>
        <v/>
      </c>
      <c r="B73" s="24">
        <f>IF($A73="","",SUMPRODUCT(('Sessions'!$D$2:$D$10000=$A73)*1,('Sessions'!$A$2:$A$10000&lt;&gt;"")*1))</f>
        <v/>
      </c>
      <c r="C73" s="26">
        <f>IF($A73="","",SUMPRODUCT(('Sessions'!$D$2:$D$10000=$A73)*1,'Sessions'!$M$2:$M$10000))</f>
        <v/>
      </c>
      <c r="D73" s="24">
        <f>IF($A73="","",SUMPRODUCT(('Tournaments'!$B$2:$B$10000=$A73)*1,('Tournaments'!$A$2:$A$10000&lt;&gt;"")*1))</f>
        <v/>
      </c>
      <c r="E73" s="26">
        <f>IF($A73="","",SUMPRODUCT(('Tournaments'!$B$2:$B$10000=$A73)*1,'Tournaments'!$N$2:$N$10000))</f>
        <v/>
      </c>
      <c r="F73" s="26">
        <f>IF($A73="","",C73+E73)</f>
        <v/>
      </c>
    </row>
    <row r="74">
      <c r="A74" s="17">
        <f t="array" ref="A74">IFERROR(INDEX('Sessions'!$D$2:$D$10000,MATCH(1,('Sessions'!$D$2:$D$10000&lt;&gt;"")*ISNA(MATCH('Sessions'!$D$2:$D$10000,$A$57:A73,0)),0)),IFERROR(INDEX('Tournaments'!$B$2:$B$10000,MATCH(1,('Tournaments'!$B$2:$B$10000&lt;&gt;"")*ISNA(MATCH('Tournaments'!$B$2:$B$10000,$A$57:A73,0)),0)),""))</f>
        <v/>
      </c>
      <c r="B74" s="24">
        <f>IF($A74="","",SUMPRODUCT(('Sessions'!$D$2:$D$10000=$A74)*1,('Sessions'!$A$2:$A$10000&lt;&gt;"")*1))</f>
        <v/>
      </c>
      <c r="C74" s="26">
        <f>IF($A74="","",SUMPRODUCT(('Sessions'!$D$2:$D$10000=$A74)*1,'Sessions'!$M$2:$M$10000))</f>
        <v/>
      </c>
      <c r="D74" s="24">
        <f>IF($A74="","",SUMPRODUCT(('Tournaments'!$B$2:$B$10000=$A74)*1,('Tournaments'!$A$2:$A$10000&lt;&gt;"")*1))</f>
        <v/>
      </c>
      <c r="E74" s="26">
        <f>IF($A74="","",SUMPRODUCT(('Tournaments'!$B$2:$B$10000=$A74)*1,'Tournaments'!$N$2:$N$10000))</f>
        <v/>
      </c>
      <c r="F74" s="26">
        <f>IF($A74="","",C74+E74)</f>
        <v/>
      </c>
    </row>
    <row r="75">
      <c r="A75" s="17">
        <f t="array" ref="A75">IFERROR(INDEX('Sessions'!$D$2:$D$10000,MATCH(1,('Sessions'!$D$2:$D$10000&lt;&gt;"")*ISNA(MATCH('Sessions'!$D$2:$D$10000,$A$57:A74,0)),0)),IFERROR(INDEX('Tournaments'!$B$2:$B$10000,MATCH(1,('Tournaments'!$B$2:$B$10000&lt;&gt;"")*ISNA(MATCH('Tournaments'!$B$2:$B$10000,$A$57:A74,0)),0)),""))</f>
        <v/>
      </c>
      <c r="B75" s="24">
        <f>IF($A75="","",SUMPRODUCT(('Sessions'!$D$2:$D$10000=$A75)*1,('Sessions'!$A$2:$A$10000&lt;&gt;"")*1))</f>
        <v/>
      </c>
      <c r="C75" s="26">
        <f>IF($A75="","",SUMPRODUCT(('Sessions'!$D$2:$D$10000=$A75)*1,'Sessions'!$M$2:$M$10000))</f>
        <v/>
      </c>
      <c r="D75" s="24">
        <f>IF($A75="","",SUMPRODUCT(('Tournaments'!$B$2:$B$10000=$A75)*1,('Tournaments'!$A$2:$A$10000&lt;&gt;"")*1))</f>
        <v/>
      </c>
      <c r="E75" s="26">
        <f>IF($A75="","",SUMPRODUCT(('Tournaments'!$B$2:$B$10000=$A75)*1,'Tournaments'!$N$2:$N$10000))</f>
        <v/>
      </c>
      <c r="F75" s="26">
        <f>IF($A75="","",C75+E75)</f>
        <v/>
      </c>
    </row>
    <row r="76">
      <c r="A76" s="17">
        <f t="array" ref="A76">IFERROR(INDEX('Sessions'!$D$2:$D$10000,MATCH(1,('Sessions'!$D$2:$D$10000&lt;&gt;"")*ISNA(MATCH('Sessions'!$D$2:$D$10000,$A$57:A75,0)),0)),IFERROR(INDEX('Tournaments'!$B$2:$B$10000,MATCH(1,('Tournaments'!$B$2:$B$10000&lt;&gt;"")*ISNA(MATCH('Tournaments'!$B$2:$B$10000,$A$57:A75,0)),0)),""))</f>
        <v/>
      </c>
      <c r="B76" s="24">
        <f>IF($A76="","",SUMPRODUCT(('Sessions'!$D$2:$D$10000=$A76)*1,('Sessions'!$A$2:$A$10000&lt;&gt;"")*1))</f>
        <v/>
      </c>
      <c r="C76" s="26">
        <f>IF($A76="","",SUMPRODUCT(('Sessions'!$D$2:$D$10000=$A76)*1,'Sessions'!$M$2:$M$10000))</f>
        <v/>
      </c>
      <c r="D76" s="24">
        <f>IF($A76="","",SUMPRODUCT(('Tournaments'!$B$2:$B$10000=$A76)*1,('Tournaments'!$A$2:$A$10000&lt;&gt;"")*1))</f>
        <v/>
      </c>
      <c r="E76" s="26">
        <f>IF($A76="","",SUMPRODUCT(('Tournaments'!$B$2:$B$10000=$A76)*1,'Tournaments'!$N$2:$N$10000))</f>
        <v/>
      </c>
      <c r="F76" s="26">
        <f>IF($A76="","",C76+E76)</f>
        <v/>
      </c>
    </row>
    <row r="77">
      <c r="A77" s="17">
        <f t="array" ref="A77">IFERROR(INDEX('Sessions'!$D$2:$D$10000,MATCH(1,('Sessions'!$D$2:$D$10000&lt;&gt;"")*ISNA(MATCH('Sessions'!$D$2:$D$10000,$A$57:A76,0)),0)),IFERROR(INDEX('Tournaments'!$B$2:$B$10000,MATCH(1,('Tournaments'!$B$2:$B$10000&lt;&gt;"")*ISNA(MATCH('Tournaments'!$B$2:$B$10000,$A$57:A76,0)),0)),""))</f>
        <v/>
      </c>
      <c r="B77" s="24">
        <f>IF($A77="","",SUMPRODUCT(('Sessions'!$D$2:$D$10000=$A77)*1,('Sessions'!$A$2:$A$10000&lt;&gt;"")*1))</f>
        <v/>
      </c>
      <c r="C77" s="26">
        <f>IF($A77="","",SUMPRODUCT(('Sessions'!$D$2:$D$10000=$A77)*1,'Sessions'!$M$2:$M$10000))</f>
        <v/>
      </c>
      <c r="D77" s="24">
        <f>IF($A77="","",SUMPRODUCT(('Tournaments'!$B$2:$B$10000=$A77)*1,('Tournaments'!$A$2:$A$10000&lt;&gt;"")*1))</f>
        <v/>
      </c>
      <c r="E77" s="26">
        <f>IF($A77="","",SUMPRODUCT(('Tournaments'!$B$2:$B$10000=$A77)*1,'Tournaments'!$N$2:$N$10000))</f>
        <v/>
      </c>
      <c r="F77" s="26">
        <f>IF($A77="","",C77+E77)</f>
        <v/>
      </c>
    </row>
    <row r="78">
      <c r="A78" s="17">
        <f t="array" ref="A78">IFERROR(INDEX('Sessions'!$D$2:$D$10000,MATCH(1,('Sessions'!$D$2:$D$10000&lt;&gt;"")*ISNA(MATCH('Sessions'!$D$2:$D$10000,$A$57:A77,0)),0)),IFERROR(INDEX('Tournaments'!$B$2:$B$10000,MATCH(1,('Tournaments'!$B$2:$B$10000&lt;&gt;"")*ISNA(MATCH('Tournaments'!$B$2:$B$10000,$A$57:A77,0)),0)),""))</f>
        <v/>
      </c>
      <c r="B78" s="24">
        <f>IF($A78="","",SUMPRODUCT(('Sessions'!$D$2:$D$10000=$A78)*1,('Sessions'!$A$2:$A$10000&lt;&gt;"")*1))</f>
        <v/>
      </c>
      <c r="C78" s="26">
        <f>IF($A78="","",SUMPRODUCT(('Sessions'!$D$2:$D$10000=$A78)*1,'Sessions'!$M$2:$M$10000))</f>
        <v/>
      </c>
      <c r="D78" s="24">
        <f>IF($A78="","",SUMPRODUCT(('Tournaments'!$B$2:$B$10000=$A78)*1,('Tournaments'!$A$2:$A$10000&lt;&gt;"")*1))</f>
        <v/>
      </c>
      <c r="E78" s="26">
        <f>IF($A78="","",SUMPRODUCT(('Tournaments'!$B$2:$B$10000=$A78)*1,'Tournaments'!$N$2:$N$10000))</f>
        <v/>
      </c>
      <c r="F78" s="26">
        <f>IF($A78="","",C78+E78)</f>
        <v/>
      </c>
    </row>
    <row r="79">
      <c r="A79" s="17">
        <f t="array" ref="A79">IFERROR(INDEX('Sessions'!$D$2:$D$10000,MATCH(1,('Sessions'!$D$2:$D$10000&lt;&gt;"")*ISNA(MATCH('Sessions'!$D$2:$D$10000,$A$57:A78,0)),0)),IFERROR(INDEX('Tournaments'!$B$2:$B$10000,MATCH(1,('Tournaments'!$B$2:$B$10000&lt;&gt;"")*ISNA(MATCH('Tournaments'!$B$2:$B$10000,$A$57:A78,0)),0)),""))</f>
        <v/>
      </c>
      <c r="B79" s="24">
        <f>IF($A79="","",SUMPRODUCT(('Sessions'!$D$2:$D$10000=$A79)*1,('Sessions'!$A$2:$A$10000&lt;&gt;"")*1))</f>
        <v/>
      </c>
      <c r="C79" s="26">
        <f>IF($A79="","",SUMPRODUCT(('Sessions'!$D$2:$D$10000=$A79)*1,'Sessions'!$M$2:$M$10000))</f>
        <v/>
      </c>
      <c r="D79" s="24">
        <f>IF($A79="","",SUMPRODUCT(('Tournaments'!$B$2:$B$10000=$A79)*1,('Tournaments'!$A$2:$A$10000&lt;&gt;"")*1))</f>
        <v/>
      </c>
      <c r="E79" s="26">
        <f>IF($A79="","",SUMPRODUCT(('Tournaments'!$B$2:$B$10000=$A79)*1,'Tournaments'!$N$2:$N$10000))</f>
        <v/>
      </c>
      <c r="F79" s="26">
        <f>IF($A79="","",C79+E79)</f>
        <v/>
      </c>
    </row>
    <row r="80">
      <c r="A80" s="17">
        <f t="array" ref="A80">IFERROR(INDEX('Sessions'!$D$2:$D$10000,MATCH(1,('Sessions'!$D$2:$D$10000&lt;&gt;"")*ISNA(MATCH('Sessions'!$D$2:$D$10000,$A$57:A79,0)),0)),IFERROR(INDEX('Tournaments'!$B$2:$B$10000,MATCH(1,('Tournaments'!$B$2:$B$10000&lt;&gt;"")*ISNA(MATCH('Tournaments'!$B$2:$B$10000,$A$57:A79,0)),0)),""))</f>
        <v/>
      </c>
      <c r="B80" s="24">
        <f>IF($A80="","",SUMPRODUCT(('Sessions'!$D$2:$D$10000=$A80)*1,('Sessions'!$A$2:$A$10000&lt;&gt;"")*1))</f>
        <v/>
      </c>
      <c r="C80" s="26">
        <f>IF($A80="","",SUMPRODUCT(('Sessions'!$D$2:$D$10000=$A80)*1,'Sessions'!$M$2:$M$10000))</f>
        <v/>
      </c>
      <c r="D80" s="24">
        <f>IF($A80="","",SUMPRODUCT(('Tournaments'!$B$2:$B$10000=$A80)*1,('Tournaments'!$A$2:$A$10000&lt;&gt;"")*1))</f>
        <v/>
      </c>
      <c r="E80" s="26">
        <f>IF($A80="","",SUMPRODUCT(('Tournaments'!$B$2:$B$10000=$A80)*1,'Tournaments'!$N$2:$N$10000))</f>
        <v/>
      </c>
      <c r="F80" s="26">
        <f>IF($A80="","",C80+E80)</f>
        <v/>
      </c>
    </row>
    <row r="81">
      <c r="A81" s="17">
        <f t="array" ref="A81">IFERROR(INDEX('Sessions'!$D$2:$D$10000,MATCH(1,('Sessions'!$D$2:$D$10000&lt;&gt;"")*ISNA(MATCH('Sessions'!$D$2:$D$10000,$A$57:A80,0)),0)),IFERROR(INDEX('Tournaments'!$B$2:$B$10000,MATCH(1,('Tournaments'!$B$2:$B$10000&lt;&gt;"")*ISNA(MATCH('Tournaments'!$B$2:$B$10000,$A$57:A80,0)),0)),""))</f>
        <v/>
      </c>
      <c r="B81" s="24">
        <f>IF($A81="","",SUMPRODUCT(('Sessions'!$D$2:$D$10000=$A81)*1,('Sessions'!$A$2:$A$10000&lt;&gt;"")*1))</f>
        <v/>
      </c>
      <c r="C81" s="26">
        <f>IF($A81="","",SUMPRODUCT(('Sessions'!$D$2:$D$10000=$A81)*1,'Sessions'!$M$2:$M$10000))</f>
        <v/>
      </c>
      <c r="D81" s="24">
        <f>IF($A81="","",SUMPRODUCT(('Tournaments'!$B$2:$B$10000=$A81)*1,('Tournaments'!$A$2:$A$10000&lt;&gt;"")*1))</f>
        <v/>
      </c>
      <c r="E81" s="26">
        <f>IF($A81="","",SUMPRODUCT(('Tournaments'!$B$2:$B$10000=$A81)*1,'Tournaments'!$N$2:$N$10000))</f>
        <v/>
      </c>
      <c r="F81" s="26">
        <f>IF($A81="","",C81+E81)</f>
        <v/>
      </c>
    </row>
    <row r="82">
      <c r="A82" s="17">
        <f t="array" ref="A82">IFERROR(INDEX('Sessions'!$D$2:$D$10000,MATCH(1,('Sessions'!$D$2:$D$10000&lt;&gt;"")*ISNA(MATCH('Sessions'!$D$2:$D$10000,$A$57:A81,0)),0)),IFERROR(INDEX('Tournaments'!$B$2:$B$10000,MATCH(1,('Tournaments'!$B$2:$B$10000&lt;&gt;"")*ISNA(MATCH('Tournaments'!$B$2:$B$10000,$A$57:A81,0)),0)),""))</f>
        <v/>
      </c>
      <c r="B82" s="24">
        <f>IF($A82="","",SUMPRODUCT(('Sessions'!$D$2:$D$10000=$A82)*1,('Sessions'!$A$2:$A$10000&lt;&gt;"")*1))</f>
        <v/>
      </c>
      <c r="C82" s="26">
        <f>IF($A82="","",SUMPRODUCT(('Sessions'!$D$2:$D$10000=$A82)*1,'Sessions'!$M$2:$M$10000))</f>
        <v/>
      </c>
      <c r="D82" s="24">
        <f>IF($A82="","",SUMPRODUCT(('Tournaments'!$B$2:$B$10000=$A82)*1,('Tournaments'!$A$2:$A$10000&lt;&gt;"")*1))</f>
        <v/>
      </c>
      <c r="E82" s="26">
        <f>IF($A82="","",SUMPRODUCT(('Tournaments'!$B$2:$B$10000=$A82)*1,'Tournaments'!$N$2:$N$10000))</f>
        <v/>
      </c>
      <c r="F82" s="26">
        <f>IF($A82="","",C82+E82)</f>
        <v/>
      </c>
    </row>
    <row r="83">
      <c r="A83" s="17">
        <f t="array" ref="A83">IFERROR(INDEX('Sessions'!$D$2:$D$10000,MATCH(1,('Sessions'!$D$2:$D$10000&lt;&gt;"")*ISNA(MATCH('Sessions'!$D$2:$D$10000,$A$57:A82,0)),0)),IFERROR(INDEX('Tournaments'!$B$2:$B$10000,MATCH(1,('Tournaments'!$B$2:$B$10000&lt;&gt;"")*ISNA(MATCH('Tournaments'!$B$2:$B$10000,$A$57:A82,0)),0)),""))</f>
        <v/>
      </c>
      <c r="B83" s="24">
        <f>IF($A83="","",SUMPRODUCT(('Sessions'!$D$2:$D$10000=$A83)*1,('Sessions'!$A$2:$A$10000&lt;&gt;"")*1))</f>
        <v/>
      </c>
      <c r="C83" s="26">
        <f>IF($A83="","",SUMPRODUCT(('Sessions'!$D$2:$D$10000=$A83)*1,'Sessions'!$M$2:$M$10000))</f>
        <v/>
      </c>
      <c r="D83" s="24">
        <f>IF($A83="","",SUMPRODUCT(('Tournaments'!$B$2:$B$10000=$A83)*1,('Tournaments'!$A$2:$A$10000&lt;&gt;"")*1))</f>
        <v/>
      </c>
      <c r="E83" s="26">
        <f>IF($A83="","",SUMPRODUCT(('Tournaments'!$B$2:$B$10000=$A83)*1,'Tournaments'!$N$2:$N$10000))</f>
        <v/>
      </c>
      <c r="F83" s="26">
        <f>IF($A83="","",C83+E83)</f>
        <v/>
      </c>
    </row>
    <row r="84">
      <c r="A84" s="17">
        <f t="array" ref="A84">IFERROR(INDEX('Sessions'!$D$2:$D$10000,MATCH(1,('Sessions'!$D$2:$D$10000&lt;&gt;"")*ISNA(MATCH('Sessions'!$D$2:$D$10000,$A$57:A83,0)),0)),IFERROR(INDEX('Tournaments'!$B$2:$B$10000,MATCH(1,('Tournaments'!$B$2:$B$10000&lt;&gt;"")*ISNA(MATCH('Tournaments'!$B$2:$B$10000,$A$57:A83,0)),0)),""))</f>
        <v/>
      </c>
      <c r="B84" s="24">
        <f>IF($A84="","",SUMPRODUCT(('Sessions'!$D$2:$D$10000=$A84)*1,('Sessions'!$A$2:$A$10000&lt;&gt;"")*1))</f>
        <v/>
      </c>
      <c r="C84" s="26">
        <f>IF($A84="","",SUMPRODUCT(('Sessions'!$D$2:$D$10000=$A84)*1,'Sessions'!$M$2:$M$10000))</f>
        <v/>
      </c>
      <c r="D84" s="24">
        <f>IF($A84="","",SUMPRODUCT(('Tournaments'!$B$2:$B$10000=$A84)*1,('Tournaments'!$A$2:$A$10000&lt;&gt;"")*1))</f>
        <v/>
      </c>
      <c r="E84" s="26">
        <f>IF($A84="","",SUMPRODUCT(('Tournaments'!$B$2:$B$10000=$A84)*1,'Tournaments'!$N$2:$N$10000))</f>
        <v/>
      </c>
      <c r="F84" s="26">
        <f>IF($A84="","",C84+E84)</f>
        <v/>
      </c>
    </row>
    <row r="85">
      <c r="A85" s="17">
        <f t="array" ref="A85">IFERROR(INDEX('Sessions'!$D$2:$D$10000,MATCH(1,('Sessions'!$D$2:$D$10000&lt;&gt;"")*ISNA(MATCH('Sessions'!$D$2:$D$10000,$A$57:A84,0)),0)),IFERROR(INDEX('Tournaments'!$B$2:$B$10000,MATCH(1,('Tournaments'!$B$2:$B$10000&lt;&gt;"")*ISNA(MATCH('Tournaments'!$B$2:$B$10000,$A$57:A84,0)),0)),""))</f>
        <v/>
      </c>
      <c r="B85" s="24">
        <f>IF($A85="","",SUMPRODUCT(('Sessions'!$D$2:$D$10000=$A85)*1,('Sessions'!$A$2:$A$10000&lt;&gt;"")*1))</f>
        <v/>
      </c>
      <c r="C85" s="26">
        <f>IF($A85="","",SUMPRODUCT(('Sessions'!$D$2:$D$10000=$A85)*1,'Sessions'!$M$2:$M$10000))</f>
        <v/>
      </c>
      <c r="D85" s="24">
        <f>IF($A85="","",SUMPRODUCT(('Tournaments'!$B$2:$B$10000=$A85)*1,('Tournaments'!$A$2:$A$10000&lt;&gt;"")*1))</f>
        <v/>
      </c>
      <c r="E85" s="26">
        <f>IF($A85="","",SUMPRODUCT(('Tournaments'!$B$2:$B$10000=$A85)*1,'Tournaments'!$N$2:$N$10000))</f>
        <v/>
      </c>
      <c r="F85" s="26">
        <f>IF($A85="","",C85+E85)</f>
        <v/>
      </c>
    </row>
    <row r="86">
      <c r="A86" s="17">
        <f t="array" ref="A86">IFERROR(INDEX('Sessions'!$D$2:$D$10000,MATCH(1,('Sessions'!$D$2:$D$10000&lt;&gt;"")*ISNA(MATCH('Sessions'!$D$2:$D$10000,$A$57:A85,0)),0)),IFERROR(INDEX('Tournaments'!$B$2:$B$10000,MATCH(1,('Tournaments'!$B$2:$B$10000&lt;&gt;"")*ISNA(MATCH('Tournaments'!$B$2:$B$10000,$A$57:A85,0)),0)),""))</f>
        <v/>
      </c>
      <c r="B86" s="24">
        <f>IF($A86="","",SUMPRODUCT(('Sessions'!$D$2:$D$10000=$A86)*1,('Sessions'!$A$2:$A$10000&lt;&gt;"")*1))</f>
        <v/>
      </c>
      <c r="C86" s="26">
        <f>IF($A86="","",SUMPRODUCT(('Sessions'!$D$2:$D$10000=$A86)*1,'Sessions'!$M$2:$M$10000))</f>
        <v/>
      </c>
      <c r="D86" s="24">
        <f>IF($A86="","",SUMPRODUCT(('Tournaments'!$B$2:$B$10000=$A86)*1,('Tournaments'!$A$2:$A$10000&lt;&gt;"")*1))</f>
        <v/>
      </c>
      <c r="E86" s="26">
        <f>IF($A86="","",SUMPRODUCT(('Tournaments'!$B$2:$B$10000=$A86)*1,'Tournaments'!$N$2:$N$10000))</f>
        <v/>
      </c>
      <c r="F86" s="26">
        <f>IF($A86="","",C86+E86)</f>
        <v/>
      </c>
    </row>
    <row r="87">
      <c r="A87" s="17">
        <f t="array" ref="A87">IFERROR(INDEX('Sessions'!$D$2:$D$10000,MATCH(1,('Sessions'!$D$2:$D$10000&lt;&gt;"")*ISNA(MATCH('Sessions'!$D$2:$D$10000,$A$57:A86,0)),0)),IFERROR(INDEX('Tournaments'!$B$2:$B$10000,MATCH(1,('Tournaments'!$B$2:$B$10000&lt;&gt;"")*ISNA(MATCH('Tournaments'!$B$2:$B$10000,$A$57:A86,0)),0)),""))</f>
        <v/>
      </c>
      <c r="B87" s="24">
        <f>IF($A87="","",SUMPRODUCT(('Sessions'!$D$2:$D$10000=$A87)*1,('Sessions'!$A$2:$A$10000&lt;&gt;"")*1))</f>
        <v/>
      </c>
      <c r="C87" s="26">
        <f>IF($A87="","",SUMPRODUCT(('Sessions'!$D$2:$D$10000=$A87)*1,'Sessions'!$M$2:$M$10000))</f>
        <v/>
      </c>
      <c r="D87" s="24">
        <f>IF($A87="","",SUMPRODUCT(('Tournaments'!$B$2:$B$10000=$A87)*1,('Tournaments'!$A$2:$A$10000&lt;&gt;"")*1))</f>
        <v/>
      </c>
      <c r="E87" s="26">
        <f>IF($A87="","",SUMPRODUCT(('Tournaments'!$B$2:$B$10000=$A87)*1,'Tournaments'!$N$2:$N$10000))</f>
        <v/>
      </c>
      <c r="F87" s="26">
        <f>IF($A87="","",C87+E87)</f>
        <v/>
      </c>
    </row>
    <row r="89">
      <c r="A89" s="16" t="inlineStr">
        <is>
          <t>By month</t>
        </is>
      </c>
    </row>
    <row r="90">
      <c r="A90" s="28" t="inlineStr">
        <is>
          <t>Year</t>
        </is>
      </c>
      <c r="B90" s="29">
        <f>IF(COUNT('Sessions'!$A$2:$A$10000,'Tournaments'!$A$2:$A$10000)=0,YEAR(TODAY()),YEAR(MAX('Sessions'!$A$2:$A$10000,'Tournaments'!$A$2:$A$10000)))</f>
        <v/>
      </c>
      <c r="C90" s="13" t="inlineStr">
        <is>
          <t>Shows the year of your latest session. Type another year to see it.</t>
        </is>
      </c>
    </row>
    <row r="91">
      <c r="A91" s="23" t="inlineStr">
        <is>
          <t>Month</t>
        </is>
      </c>
      <c r="B91" s="23" t="inlineStr">
        <is>
          <t>Cash profit</t>
        </is>
      </c>
      <c r="C91" s="23" t="inlineStr">
        <is>
          <t>Hours</t>
        </is>
      </c>
      <c r="D91" s="23" t="inlineStr">
        <is>
          <t>Tournament profit</t>
        </is>
      </c>
      <c r="E91" s="23" t="inlineStr">
        <is>
          <t>Total profit</t>
        </is>
      </c>
    </row>
    <row r="92">
      <c r="A92" s="17" t="inlineStr">
        <is>
          <t>January</t>
        </is>
      </c>
      <c r="B92" s="26">
        <f>SUMIFS('Sessions'!$M$2:$M$10000,'Sessions'!$A$2:$A$10000,"&gt;="&amp;DATE($B$90,ROWS($A$92:$A92),1),'Sessions'!$A$2:$A$10000,"&lt;"&amp;DATE($B$90,ROWS($A$92:$A92)+1,1))</f>
        <v/>
      </c>
      <c r="C92" s="25">
        <f>SUMIFS('Sessions'!$N$2:$N$10000,'Sessions'!$A$2:$A$10000,"&gt;="&amp;DATE($B$90,ROWS($A$92:$A92),1),'Sessions'!$A$2:$A$10000,"&lt;"&amp;DATE($B$90,ROWS($A$92:$A92)+1,1))*24</f>
        <v/>
      </c>
      <c r="D92" s="26">
        <f>SUMIFS('Tournaments'!$N$2:$N$10000,'Tournaments'!$A$2:$A$10000,"&gt;="&amp;DATE($B$90,ROWS($A$92:$A92),1),'Tournaments'!$A$2:$A$10000,"&lt;"&amp;DATE($B$90,ROWS($A$92:$A92)+1,1))</f>
        <v/>
      </c>
      <c r="E92" s="26">
        <f>B92+D92</f>
        <v/>
      </c>
    </row>
    <row r="93">
      <c r="A93" s="17" t="inlineStr">
        <is>
          <t>February</t>
        </is>
      </c>
      <c r="B93" s="26">
        <f>SUMIFS('Sessions'!$M$2:$M$10000,'Sessions'!$A$2:$A$10000,"&gt;="&amp;DATE($B$90,ROWS($A$92:$A93),1),'Sessions'!$A$2:$A$10000,"&lt;"&amp;DATE($B$90,ROWS($A$92:$A93)+1,1))</f>
        <v/>
      </c>
      <c r="C93" s="25">
        <f>SUMIFS('Sessions'!$N$2:$N$10000,'Sessions'!$A$2:$A$10000,"&gt;="&amp;DATE($B$90,ROWS($A$92:$A93),1),'Sessions'!$A$2:$A$10000,"&lt;"&amp;DATE($B$90,ROWS($A$92:$A93)+1,1))*24</f>
        <v/>
      </c>
      <c r="D93" s="26">
        <f>SUMIFS('Tournaments'!$N$2:$N$10000,'Tournaments'!$A$2:$A$10000,"&gt;="&amp;DATE($B$90,ROWS($A$92:$A93),1),'Tournaments'!$A$2:$A$10000,"&lt;"&amp;DATE($B$90,ROWS($A$92:$A93)+1,1))</f>
        <v/>
      </c>
      <c r="E93" s="26">
        <f>B93+D93</f>
        <v/>
      </c>
    </row>
    <row r="94">
      <c r="A94" s="17" t="inlineStr">
        <is>
          <t>March</t>
        </is>
      </c>
      <c r="B94" s="26">
        <f>SUMIFS('Sessions'!$M$2:$M$10000,'Sessions'!$A$2:$A$10000,"&gt;="&amp;DATE($B$90,ROWS($A$92:$A94),1),'Sessions'!$A$2:$A$10000,"&lt;"&amp;DATE($B$90,ROWS($A$92:$A94)+1,1))</f>
        <v/>
      </c>
      <c r="C94" s="25">
        <f>SUMIFS('Sessions'!$N$2:$N$10000,'Sessions'!$A$2:$A$10000,"&gt;="&amp;DATE($B$90,ROWS($A$92:$A94),1),'Sessions'!$A$2:$A$10000,"&lt;"&amp;DATE($B$90,ROWS($A$92:$A94)+1,1))*24</f>
        <v/>
      </c>
      <c r="D94" s="26">
        <f>SUMIFS('Tournaments'!$N$2:$N$10000,'Tournaments'!$A$2:$A$10000,"&gt;="&amp;DATE($B$90,ROWS($A$92:$A94),1),'Tournaments'!$A$2:$A$10000,"&lt;"&amp;DATE($B$90,ROWS($A$92:$A94)+1,1))</f>
        <v/>
      </c>
      <c r="E94" s="26">
        <f>B94+D94</f>
        <v/>
      </c>
    </row>
    <row r="95">
      <c r="A95" s="17" t="inlineStr">
        <is>
          <t>April</t>
        </is>
      </c>
      <c r="B95" s="26">
        <f>SUMIFS('Sessions'!$M$2:$M$10000,'Sessions'!$A$2:$A$10000,"&gt;="&amp;DATE($B$90,ROWS($A$92:$A95),1),'Sessions'!$A$2:$A$10000,"&lt;"&amp;DATE($B$90,ROWS($A$92:$A95)+1,1))</f>
        <v/>
      </c>
      <c r="C95" s="25">
        <f>SUMIFS('Sessions'!$N$2:$N$10000,'Sessions'!$A$2:$A$10000,"&gt;="&amp;DATE($B$90,ROWS($A$92:$A95),1),'Sessions'!$A$2:$A$10000,"&lt;"&amp;DATE($B$90,ROWS($A$92:$A95)+1,1))*24</f>
        <v/>
      </c>
      <c r="D95" s="26">
        <f>SUMIFS('Tournaments'!$N$2:$N$10000,'Tournaments'!$A$2:$A$10000,"&gt;="&amp;DATE($B$90,ROWS($A$92:$A95),1),'Tournaments'!$A$2:$A$10000,"&lt;"&amp;DATE($B$90,ROWS($A$92:$A95)+1,1))</f>
        <v/>
      </c>
      <c r="E95" s="26">
        <f>B95+D95</f>
        <v/>
      </c>
    </row>
    <row r="96">
      <c r="A96" s="17" t="inlineStr">
        <is>
          <t>May</t>
        </is>
      </c>
      <c r="B96" s="26">
        <f>SUMIFS('Sessions'!$M$2:$M$10000,'Sessions'!$A$2:$A$10000,"&gt;="&amp;DATE($B$90,ROWS($A$92:$A96),1),'Sessions'!$A$2:$A$10000,"&lt;"&amp;DATE($B$90,ROWS($A$92:$A96)+1,1))</f>
        <v/>
      </c>
      <c r="C96" s="25">
        <f>SUMIFS('Sessions'!$N$2:$N$10000,'Sessions'!$A$2:$A$10000,"&gt;="&amp;DATE($B$90,ROWS($A$92:$A96),1),'Sessions'!$A$2:$A$10000,"&lt;"&amp;DATE($B$90,ROWS($A$92:$A96)+1,1))*24</f>
        <v/>
      </c>
      <c r="D96" s="26">
        <f>SUMIFS('Tournaments'!$N$2:$N$10000,'Tournaments'!$A$2:$A$10000,"&gt;="&amp;DATE($B$90,ROWS($A$92:$A96),1),'Tournaments'!$A$2:$A$10000,"&lt;"&amp;DATE($B$90,ROWS($A$92:$A96)+1,1))</f>
        <v/>
      </c>
      <c r="E96" s="26">
        <f>B96+D96</f>
        <v/>
      </c>
    </row>
    <row r="97">
      <c r="A97" s="17" t="inlineStr">
        <is>
          <t>June</t>
        </is>
      </c>
      <c r="B97" s="26">
        <f>SUMIFS('Sessions'!$M$2:$M$10000,'Sessions'!$A$2:$A$10000,"&gt;="&amp;DATE($B$90,ROWS($A$92:$A97),1),'Sessions'!$A$2:$A$10000,"&lt;"&amp;DATE($B$90,ROWS($A$92:$A97)+1,1))</f>
        <v/>
      </c>
      <c r="C97" s="25">
        <f>SUMIFS('Sessions'!$N$2:$N$10000,'Sessions'!$A$2:$A$10000,"&gt;="&amp;DATE($B$90,ROWS($A$92:$A97),1),'Sessions'!$A$2:$A$10000,"&lt;"&amp;DATE($B$90,ROWS($A$92:$A97)+1,1))*24</f>
        <v/>
      </c>
      <c r="D97" s="26">
        <f>SUMIFS('Tournaments'!$N$2:$N$10000,'Tournaments'!$A$2:$A$10000,"&gt;="&amp;DATE($B$90,ROWS($A$92:$A97),1),'Tournaments'!$A$2:$A$10000,"&lt;"&amp;DATE($B$90,ROWS($A$92:$A97)+1,1))</f>
        <v/>
      </c>
      <c r="E97" s="26">
        <f>B97+D97</f>
        <v/>
      </c>
    </row>
    <row r="98">
      <c r="A98" s="17" t="inlineStr">
        <is>
          <t>July</t>
        </is>
      </c>
      <c r="B98" s="26">
        <f>SUMIFS('Sessions'!$M$2:$M$10000,'Sessions'!$A$2:$A$10000,"&gt;="&amp;DATE($B$90,ROWS($A$92:$A98),1),'Sessions'!$A$2:$A$10000,"&lt;"&amp;DATE($B$90,ROWS($A$92:$A98)+1,1))</f>
        <v/>
      </c>
      <c r="C98" s="25">
        <f>SUMIFS('Sessions'!$N$2:$N$10000,'Sessions'!$A$2:$A$10000,"&gt;="&amp;DATE($B$90,ROWS($A$92:$A98),1),'Sessions'!$A$2:$A$10000,"&lt;"&amp;DATE($B$90,ROWS($A$92:$A98)+1,1))*24</f>
        <v/>
      </c>
      <c r="D98" s="26">
        <f>SUMIFS('Tournaments'!$N$2:$N$10000,'Tournaments'!$A$2:$A$10000,"&gt;="&amp;DATE($B$90,ROWS($A$92:$A98),1),'Tournaments'!$A$2:$A$10000,"&lt;"&amp;DATE($B$90,ROWS($A$92:$A98)+1,1))</f>
        <v/>
      </c>
      <c r="E98" s="26">
        <f>B98+D98</f>
        <v/>
      </c>
    </row>
    <row r="99">
      <c r="A99" s="17" t="inlineStr">
        <is>
          <t>August</t>
        </is>
      </c>
      <c r="B99" s="26">
        <f>SUMIFS('Sessions'!$M$2:$M$10000,'Sessions'!$A$2:$A$10000,"&gt;="&amp;DATE($B$90,ROWS($A$92:$A99),1),'Sessions'!$A$2:$A$10000,"&lt;"&amp;DATE($B$90,ROWS($A$92:$A99)+1,1))</f>
        <v/>
      </c>
      <c r="C99" s="25">
        <f>SUMIFS('Sessions'!$N$2:$N$10000,'Sessions'!$A$2:$A$10000,"&gt;="&amp;DATE($B$90,ROWS($A$92:$A99),1),'Sessions'!$A$2:$A$10000,"&lt;"&amp;DATE($B$90,ROWS($A$92:$A99)+1,1))*24</f>
        <v/>
      </c>
      <c r="D99" s="26">
        <f>SUMIFS('Tournaments'!$N$2:$N$10000,'Tournaments'!$A$2:$A$10000,"&gt;="&amp;DATE($B$90,ROWS($A$92:$A99),1),'Tournaments'!$A$2:$A$10000,"&lt;"&amp;DATE($B$90,ROWS($A$92:$A99)+1,1))</f>
        <v/>
      </c>
      <c r="E99" s="26">
        <f>B99+D99</f>
        <v/>
      </c>
    </row>
    <row r="100">
      <c r="A100" s="17" t="inlineStr">
        <is>
          <t>September</t>
        </is>
      </c>
      <c r="B100" s="26">
        <f>SUMIFS('Sessions'!$M$2:$M$10000,'Sessions'!$A$2:$A$10000,"&gt;="&amp;DATE($B$90,ROWS($A$92:$A100),1),'Sessions'!$A$2:$A$10000,"&lt;"&amp;DATE($B$90,ROWS($A$92:$A100)+1,1))</f>
        <v/>
      </c>
      <c r="C100" s="25">
        <f>SUMIFS('Sessions'!$N$2:$N$10000,'Sessions'!$A$2:$A$10000,"&gt;="&amp;DATE($B$90,ROWS($A$92:$A100),1),'Sessions'!$A$2:$A$10000,"&lt;"&amp;DATE($B$90,ROWS($A$92:$A100)+1,1))*24</f>
        <v/>
      </c>
      <c r="D100" s="26">
        <f>SUMIFS('Tournaments'!$N$2:$N$10000,'Tournaments'!$A$2:$A$10000,"&gt;="&amp;DATE($B$90,ROWS($A$92:$A100),1),'Tournaments'!$A$2:$A$10000,"&lt;"&amp;DATE($B$90,ROWS($A$92:$A100)+1,1))</f>
        <v/>
      </c>
      <c r="E100" s="26">
        <f>B100+D100</f>
        <v/>
      </c>
    </row>
    <row r="101">
      <c r="A101" s="17" t="inlineStr">
        <is>
          <t>October</t>
        </is>
      </c>
      <c r="B101" s="26">
        <f>SUMIFS('Sessions'!$M$2:$M$10000,'Sessions'!$A$2:$A$10000,"&gt;="&amp;DATE($B$90,ROWS($A$92:$A101),1),'Sessions'!$A$2:$A$10000,"&lt;"&amp;DATE($B$90,ROWS($A$92:$A101)+1,1))</f>
        <v/>
      </c>
      <c r="C101" s="25">
        <f>SUMIFS('Sessions'!$N$2:$N$10000,'Sessions'!$A$2:$A$10000,"&gt;="&amp;DATE($B$90,ROWS($A$92:$A101),1),'Sessions'!$A$2:$A$10000,"&lt;"&amp;DATE($B$90,ROWS($A$92:$A101)+1,1))*24</f>
        <v/>
      </c>
      <c r="D101" s="26">
        <f>SUMIFS('Tournaments'!$N$2:$N$10000,'Tournaments'!$A$2:$A$10000,"&gt;="&amp;DATE($B$90,ROWS($A$92:$A101),1),'Tournaments'!$A$2:$A$10000,"&lt;"&amp;DATE($B$90,ROWS($A$92:$A101)+1,1))</f>
        <v/>
      </c>
      <c r="E101" s="26">
        <f>B101+D101</f>
        <v/>
      </c>
    </row>
    <row r="102">
      <c r="A102" s="17" t="inlineStr">
        <is>
          <t>November</t>
        </is>
      </c>
      <c r="B102" s="26">
        <f>SUMIFS('Sessions'!$M$2:$M$10000,'Sessions'!$A$2:$A$10000,"&gt;="&amp;DATE($B$90,ROWS($A$92:$A102),1),'Sessions'!$A$2:$A$10000,"&lt;"&amp;DATE($B$90,ROWS($A$92:$A102)+1,1))</f>
        <v/>
      </c>
      <c r="C102" s="25">
        <f>SUMIFS('Sessions'!$N$2:$N$10000,'Sessions'!$A$2:$A$10000,"&gt;="&amp;DATE($B$90,ROWS($A$92:$A102),1),'Sessions'!$A$2:$A$10000,"&lt;"&amp;DATE($B$90,ROWS($A$92:$A102)+1,1))*24</f>
        <v/>
      </c>
      <c r="D102" s="26">
        <f>SUMIFS('Tournaments'!$N$2:$N$10000,'Tournaments'!$A$2:$A$10000,"&gt;="&amp;DATE($B$90,ROWS($A$92:$A102),1),'Tournaments'!$A$2:$A$10000,"&lt;"&amp;DATE($B$90,ROWS($A$92:$A102)+1,1))</f>
        <v/>
      </c>
      <c r="E102" s="26">
        <f>B102+D102</f>
        <v/>
      </c>
    </row>
    <row r="103">
      <c r="A103" s="17" t="inlineStr">
        <is>
          <t>December</t>
        </is>
      </c>
      <c r="B103" s="26">
        <f>SUMIFS('Sessions'!$M$2:$M$10000,'Sessions'!$A$2:$A$10000,"&gt;="&amp;DATE($B$90,ROWS($A$92:$A103),1),'Sessions'!$A$2:$A$10000,"&lt;"&amp;DATE($B$90,ROWS($A$92:$A103)+1,1))</f>
        <v/>
      </c>
      <c r="C103" s="25">
        <f>SUMIFS('Sessions'!$N$2:$N$10000,'Sessions'!$A$2:$A$10000,"&gt;="&amp;DATE($B$90,ROWS($A$92:$A103),1),'Sessions'!$A$2:$A$10000,"&lt;"&amp;DATE($B$90,ROWS($A$92:$A103)+1,1))*24</f>
        <v/>
      </c>
      <c r="D103" s="26">
        <f>SUMIFS('Tournaments'!$N$2:$N$10000,'Tournaments'!$A$2:$A$10000,"&gt;="&amp;DATE($B$90,ROWS($A$92:$A103),1),'Tournaments'!$A$2:$A$10000,"&lt;"&amp;DATE($B$90,ROWS($A$92:$A103)+1,1))</f>
        <v/>
      </c>
      <c r="E103" s="26">
        <f>B103+D103</f>
        <v/>
      </c>
    </row>
    <row r="105">
      <c r="A105" s="16" t="inlineStr">
        <is>
          <t>By calendar year (tax year)</t>
        </is>
      </c>
    </row>
    <row r="106">
      <c r="A106" s="23" t="inlineStr">
        <is>
          <t>Year</t>
        </is>
      </c>
      <c r="B106" s="23" t="inlineStr">
        <is>
          <t>Sessions</t>
        </is>
      </c>
      <c r="C106" s="23" t="inlineStr">
        <is>
          <t>Cash profit</t>
        </is>
      </c>
      <c r="D106" s="23" t="inlineStr">
        <is>
          <t>Tournaments</t>
        </is>
      </c>
      <c r="E106" s="23" t="inlineStr">
        <is>
          <t>Tournament profit</t>
        </is>
      </c>
      <c r="F106" s="23" t="inlineStr">
        <is>
          <t>Total profit</t>
        </is>
      </c>
    </row>
    <row r="107">
      <c r="A107" s="24">
        <f>IF(COUNT('Sessions'!$A$2:$A$10000,'Tournaments'!$A$2:$A$10000)=0,"",IF(YEAR(MAX('Sessions'!$A$2:$A$10000,'Tournaments'!$A$2:$A$10000))-(ROWS($G$107:$G107)-1)&gt;=YEAR(MIN('Sessions'!$A$2:$A$10000,'Tournaments'!$A$2:$A$10000)),YEAR(MAX('Sessions'!$A$2:$A$10000,'Tournaments'!$A$2:$A$10000))-(ROWS($G$107:$G107)-1),""))</f>
        <v/>
      </c>
      <c r="B107" s="24">
        <f>IF($A107="","",COUNTIFS('Sessions'!$A$2:$A$10000,"&gt;="&amp;DATE($A107,1,1),'Sessions'!$A$2:$A$10000,"&lt;"&amp;DATE($A107+1,1,1)))</f>
        <v/>
      </c>
      <c r="C107" s="26">
        <f>IF($A107="","",SUMIFS('Sessions'!$M$2:$M$10000,'Sessions'!$A$2:$A$10000,"&gt;="&amp;DATE($A107,1,1),'Sessions'!$A$2:$A$10000,"&lt;"&amp;DATE($A107+1,1,1)))</f>
        <v/>
      </c>
      <c r="D107" s="24">
        <f>IF($A107="","",COUNTIFS('Tournaments'!$A$2:$A$10000,"&gt;="&amp;DATE($A107,1,1),'Tournaments'!$A$2:$A$10000,"&lt;"&amp;DATE($A107+1,1,1)))</f>
        <v/>
      </c>
      <c r="E107" s="26">
        <f>IF($A107="","",SUMIFS('Tournaments'!$N$2:$N$10000,'Tournaments'!$A$2:$A$10000,"&gt;="&amp;DATE($A107,1,1),'Tournaments'!$A$2:$A$10000,"&lt;"&amp;DATE($A107+1,1,1)))</f>
        <v/>
      </c>
      <c r="F107" s="26">
        <f>IF($A107="","",C107+E107)</f>
        <v/>
      </c>
    </row>
    <row r="108">
      <c r="A108" s="24">
        <f>IF(COUNT('Sessions'!$A$2:$A$10000,'Tournaments'!$A$2:$A$10000)=0,"",IF(YEAR(MAX('Sessions'!$A$2:$A$10000,'Tournaments'!$A$2:$A$10000))-(ROWS($G$107:$G108)-1)&gt;=YEAR(MIN('Sessions'!$A$2:$A$10000,'Tournaments'!$A$2:$A$10000)),YEAR(MAX('Sessions'!$A$2:$A$10000,'Tournaments'!$A$2:$A$10000))-(ROWS($G$107:$G108)-1),""))</f>
        <v/>
      </c>
      <c r="B108" s="24">
        <f>IF($A108="","",COUNTIFS('Sessions'!$A$2:$A$10000,"&gt;="&amp;DATE($A108,1,1),'Sessions'!$A$2:$A$10000,"&lt;"&amp;DATE($A108+1,1,1)))</f>
        <v/>
      </c>
      <c r="C108" s="26">
        <f>IF($A108="","",SUMIFS('Sessions'!$M$2:$M$10000,'Sessions'!$A$2:$A$10000,"&gt;="&amp;DATE($A108,1,1),'Sessions'!$A$2:$A$10000,"&lt;"&amp;DATE($A108+1,1,1)))</f>
        <v/>
      </c>
      <c r="D108" s="24">
        <f>IF($A108="","",COUNTIFS('Tournaments'!$A$2:$A$10000,"&gt;="&amp;DATE($A108,1,1),'Tournaments'!$A$2:$A$10000,"&lt;"&amp;DATE($A108+1,1,1)))</f>
        <v/>
      </c>
      <c r="E108" s="26">
        <f>IF($A108="","",SUMIFS('Tournaments'!$N$2:$N$10000,'Tournaments'!$A$2:$A$10000,"&gt;="&amp;DATE($A108,1,1),'Tournaments'!$A$2:$A$10000,"&lt;"&amp;DATE($A108+1,1,1)))</f>
        <v/>
      </c>
      <c r="F108" s="26">
        <f>IF($A108="","",C108+E108)</f>
        <v/>
      </c>
    </row>
    <row r="109">
      <c r="A109" s="24">
        <f>IF(COUNT('Sessions'!$A$2:$A$10000,'Tournaments'!$A$2:$A$10000)=0,"",IF(YEAR(MAX('Sessions'!$A$2:$A$10000,'Tournaments'!$A$2:$A$10000))-(ROWS($G$107:$G109)-1)&gt;=YEAR(MIN('Sessions'!$A$2:$A$10000,'Tournaments'!$A$2:$A$10000)),YEAR(MAX('Sessions'!$A$2:$A$10000,'Tournaments'!$A$2:$A$10000))-(ROWS($G$107:$G109)-1),""))</f>
        <v/>
      </c>
      <c r="B109" s="24">
        <f>IF($A109="","",COUNTIFS('Sessions'!$A$2:$A$10000,"&gt;="&amp;DATE($A109,1,1),'Sessions'!$A$2:$A$10000,"&lt;"&amp;DATE($A109+1,1,1)))</f>
        <v/>
      </c>
      <c r="C109" s="26">
        <f>IF($A109="","",SUMIFS('Sessions'!$M$2:$M$10000,'Sessions'!$A$2:$A$10000,"&gt;="&amp;DATE($A109,1,1),'Sessions'!$A$2:$A$10000,"&lt;"&amp;DATE($A109+1,1,1)))</f>
        <v/>
      </c>
      <c r="D109" s="24">
        <f>IF($A109="","",COUNTIFS('Tournaments'!$A$2:$A$10000,"&gt;="&amp;DATE($A109,1,1),'Tournaments'!$A$2:$A$10000,"&lt;"&amp;DATE($A109+1,1,1)))</f>
        <v/>
      </c>
      <c r="E109" s="26">
        <f>IF($A109="","",SUMIFS('Tournaments'!$N$2:$N$10000,'Tournaments'!$A$2:$A$10000,"&gt;="&amp;DATE($A109,1,1),'Tournaments'!$A$2:$A$10000,"&lt;"&amp;DATE($A109+1,1,1)))</f>
        <v/>
      </c>
      <c r="F109" s="26">
        <f>IF($A109="","",C109+E109)</f>
        <v/>
      </c>
    </row>
    <row r="110">
      <c r="A110" s="24">
        <f>IF(COUNT('Sessions'!$A$2:$A$10000,'Tournaments'!$A$2:$A$10000)=0,"",IF(YEAR(MAX('Sessions'!$A$2:$A$10000,'Tournaments'!$A$2:$A$10000))-(ROWS($G$107:$G110)-1)&gt;=YEAR(MIN('Sessions'!$A$2:$A$10000,'Tournaments'!$A$2:$A$10000)),YEAR(MAX('Sessions'!$A$2:$A$10000,'Tournaments'!$A$2:$A$10000))-(ROWS($G$107:$G110)-1),""))</f>
        <v/>
      </c>
      <c r="B110" s="24">
        <f>IF($A110="","",COUNTIFS('Sessions'!$A$2:$A$10000,"&gt;="&amp;DATE($A110,1,1),'Sessions'!$A$2:$A$10000,"&lt;"&amp;DATE($A110+1,1,1)))</f>
        <v/>
      </c>
      <c r="C110" s="26">
        <f>IF($A110="","",SUMIFS('Sessions'!$M$2:$M$10000,'Sessions'!$A$2:$A$10000,"&gt;="&amp;DATE($A110,1,1),'Sessions'!$A$2:$A$10000,"&lt;"&amp;DATE($A110+1,1,1)))</f>
        <v/>
      </c>
      <c r="D110" s="24">
        <f>IF($A110="","",COUNTIFS('Tournaments'!$A$2:$A$10000,"&gt;="&amp;DATE($A110,1,1),'Tournaments'!$A$2:$A$10000,"&lt;"&amp;DATE($A110+1,1,1)))</f>
        <v/>
      </c>
      <c r="E110" s="26">
        <f>IF($A110="","",SUMIFS('Tournaments'!$N$2:$N$10000,'Tournaments'!$A$2:$A$10000,"&gt;="&amp;DATE($A110,1,1),'Tournaments'!$A$2:$A$10000,"&lt;"&amp;DATE($A110+1,1,1)))</f>
        <v/>
      </c>
      <c r="F110" s="26">
        <f>IF($A110="","",C110+E110)</f>
        <v/>
      </c>
    </row>
    <row r="111">
      <c r="A111" s="24">
        <f>IF(COUNT('Sessions'!$A$2:$A$10000,'Tournaments'!$A$2:$A$10000)=0,"",IF(YEAR(MAX('Sessions'!$A$2:$A$10000,'Tournaments'!$A$2:$A$10000))-(ROWS($G$107:$G111)-1)&gt;=YEAR(MIN('Sessions'!$A$2:$A$10000,'Tournaments'!$A$2:$A$10000)),YEAR(MAX('Sessions'!$A$2:$A$10000,'Tournaments'!$A$2:$A$10000))-(ROWS($G$107:$G111)-1),""))</f>
        <v/>
      </c>
      <c r="B111" s="24">
        <f>IF($A111="","",COUNTIFS('Sessions'!$A$2:$A$10000,"&gt;="&amp;DATE($A111,1,1),'Sessions'!$A$2:$A$10000,"&lt;"&amp;DATE($A111+1,1,1)))</f>
        <v/>
      </c>
      <c r="C111" s="26">
        <f>IF($A111="","",SUMIFS('Sessions'!$M$2:$M$10000,'Sessions'!$A$2:$A$10000,"&gt;="&amp;DATE($A111,1,1),'Sessions'!$A$2:$A$10000,"&lt;"&amp;DATE($A111+1,1,1)))</f>
        <v/>
      </c>
      <c r="D111" s="24">
        <f>IF($A111="","",COUNTIFS('Tournaments'!$A$2:$A$10000,"&gt;="&amp;DATE($A111,1,1),'Tournaments'!$A$2:$A$10000,"&lt;"&amp;DATE($A111+1,1,1)))</f>
        <v/>
      </c>
      <c r="E111" s="26">
        <f>IF($A111="","",SUMIFS('Tournaments'!$N$2:$N$10000,'Tournaments'!$A$2:$A$10000,"&gt;="&amp;DATE($A111,1,1),'Tournaments'!$A$2:$A$10000,"&lt;"&amp;DATE($A111+1,1,1)))</f>
        <v/>
      </c>
      <c r="F111" s="26">
        <f>IF($A111="","",C111+E111)</f>
        <v/>
      </c>
    </row>
    <row r="112">
      <c r="A112" s="24">
        <f>IF(COUNT('Sessions'!$A$2:$A$10000,'Tournaments'!$A$2:$A$10000)=0,"",IF(YEAR(MAX('Sessions'!$A$2:$A$10000,'Tournaments'!$A$2:$A$10000))-(ROWS($G$107:$G112)-1)&gt;=YEAR(MIN('Sessions'!$A$2:$A$10000,'Tournaments'!$A$2:$A$10000)),YEAR(MAX('Sessions'!$A$2:$A$10000,'Tournaments'!$A$2:$A$10000))-(ROWS($G$107:$G112)-1),""))</f>
        <v/>
      </c>
      <c r="B112" s="24">
        <f>IF($A112="","",COUNTIFS('Sessions'!$A$2:$A$10000,"&gt;="&amp;DATE($A112,1,1),'Sessions'!$A$2:$A$10000,"&lt;"&amp;DATE($A112+1,1,1)))</f>
        <v/>
      </c>
      <c r="C112" s="26">
        <f>IF($A112="","",SUMIFS('Sessions'!$M$2:$M$10000,'Sessions'!$A$2:$A$10000,"&gt;="&amp;DATE($A112,1,1),'Sessions'!$A$2:$A$10000,"&lt;"&amp;DATE($A112+1,1,1)))</f>
        <v/>
      </c>
      <c r="D112" s="24">
        <f>IF($A112="","",COUNTIFS('Tournaments'!$A$2:$A$10000,"&gt;="&amp;DATE($A112,1,1),'Tournaments'!$A$2:$A$10000,"&lt;"&amp;DATE($A112+1,1,1)))</f>
        <v/>
      </c>
      <c r="E112" s="26">
        <f>IF($A112="","",SUMIFS('Tournaments'!$N$2:$N$10000,'Tournaments'!$A$2:$A$10000,"&gt;="&amp;DATE($A112,1,1),'Tournaments'!$A$2:$A$10000,"&lt;"&amp;DATE($A112+1,1,1)))</f>
        <v/>
      </c>
      <c r="F112" s="26">
        <f>IF($A112="","",C112+E112)</f>
        <v/>
      </c>
    </row>
    <row r="113">
      <c r="A113" s="24">
        <f>IF(COUNT('Sessions'!$A$2:$A$10000,'Tournaments'!$A$2:$A$10000)=0,"",IF(YEAR(MAX('Sessions'!$A$2:$A$10000,'Tournaments'!$A$2:$A$10000))-(ROWS($G$107:$G113)-1)&gt;=YEAR(MIN('Sessions'!$A$2:$A$10000,'Tournaments'!$A$2:$A$10000)),YEAR(MAX('Sessions'!$A$2:$A$10000,'Tournaments'!$A$2:$A$10000))-(ROWS($G$107:$G113)-1),""))</f>
        <v/>
      </c>
      <c r="B113" s="24">
        <f>IF($A113="","",COUNTIFS('Sessions'!$A$2:$A$10000,"&gt;="&amp;DATE($A113,1,1),'Sessions'!$A$2:$A$10000,"&lt;"&amp;DATE($A113+1,1,1)))</f>
        <v/>
      </c>
      <c r="C113" s="26">
        <f>IF($A113="","",SUMIFS('Sessions'!$M$2:$M$10000,'Sessions'!$A$2:$A$10000,"&gt;="&amp;DATE($A113,1,1),'Sessions'!$A$2:$A$10000,"&lt;"&amp;DATE($A113+1,1,1)))</f>
        <v/>
      </c>
      <c r="D113" s="24">
        <f>IF($A113="","",COUNTIFS('Tournaments'!$A$2:$A$10000,"&gt;="&amp;DATE($A113,1,1),'Tournaments'!$A$2:$A$10000,"&lt;"&amp;DATE($A113+1,1,1)))</f>
        <v/>
      </c>
      <c r="E113" s="26">
        <f>IF($A113="","",SUMIFS('Tournaments'!$N$2:$N$10000,'Tournaments'!$A$2:$A$10000,"&gt;="&amp;DATE($A113,1,1),'Tournaments'!$A$2:$A$10000,"&lt;"&amp;DATE($A113+1,1,1)))</f>
        <v/>
      </c>
      <c r="F113" s="26">
        <f>IF($A113="","",C113+E113)</f>
        <v/>
      </c>
    </row>
    <row r="114">
      <c r="A114" s="24">
        <f>IF(COUNT('Sessions'!$A$2:$A$10000,'Tournaments'!$A$2:$A$10000)=0,"",IF(YEAR(MAX('Sessions'!$A$2:$A$10000,'Tournaments'!$A$2:$A$10000))-(ROWS($G$107:$G114)-1)&gt;=YEAR(MIN('Sessions'!$A$2:$A$10000,'Tournaments'!$A$2:$A$10000)),YEAR(MAX('Sessions'!$A$2:$A$10000,'Tournaments'!$A$2:$A$10000))-(ROWS($G$107:$G114)-1),""))</f>
        <v/>
      </c>
      <c r="B114" s="24">
        <f>IF($A114="","",COUNTIFS('Sessions'!$A$2:$A$10000,"&gt;="&amp;DATE($A114,1,1),'Sessions'!$A$2:$A$10000,"&lt;"&amp;DATE($A114+1,1,1)))</f>
        <v/>
      </c>
      <c r="C114" s="26">
        <f>IF($A114="","",SUMIFS('Sessions'!$M$2:$M$10000,'Sessions'!$A$2:$A$10000,"&gt;="&amp;DATE($A114,1,1),'Sessions'!$A$2:$A$10000,"&lt;"&amp;DATE($A114+1,1,1)))</f>
        <v/>
      </c>
      <c r="D114" s="24">
        <f>IF($A114="","",COUNTIFS('Tournaments'!$A$2:$A$10000,"&gt;="&amp;DATE($A114,1,1),'Tournaments'!$A$2:$A$10000,"&lt;"&amp;DATE($A114+1,1,1)))</f>
        <v/>
      </c>
      <c r="E114" s="26">
        <f>IF($A114="","",SUMIFS('Tournaments'!$N$2:$N$10000,'Tournaments'!$A$2:$A$10000,"&gt;="&amp;DATE($A114,1,1),'Tournaments'!$A$2:$A$10000,"&lt;"&amp;DATE($A114+1,1,1)))</f>
        <v/>
      </c>
      <c r="F114" s="26">
        <f>IF($A114="","",C114+E114)</f>
        <v/>
      </c>
    </row>
    <row r="115">
      <c r="A115" s="24">
        <f>IF(COUNT('Sessions'!$A$2:$A$10000,'Tournaments'!$A$2:$A$10000)=0,"",IF(YEAR(MAX('Sessions'!$A$2:$A$10000,'Tournaments'!$A$2:$A$10000))-(ROWS($G$107:$G115)-1)&gt;=YEAR(MIN('Sessions'!$A$2:$A$10000,'Tournaments'!$A$2:$A$10000)),YEAR(MAX('Sessions'!$A$2:$A$10000,'Tournaments'!$A$2:$A$10000))-(ROWS($G$107:$G115)-1),""))</f>
        <v/>
      </c>
      <c r="B115" s="24">
        <f>IF($A115="","",COUNTIFS('Sessions'!$A$2:$A$10000,"&gt;="&amp;DATE($A115,1,1),'Sessions'!$A$2:$A$10000,"&lt;"&amp;DATE($A115+1,1,1)))</f>
        <v/>
      </c>
      <c r="C115" s="26">
        <f>IF($A115="","",SUMIFS('Sessions'!$M$2:$M$10000,'Sessions'!$A$2:$A$10000,"&gt;="&amp;DATE($A115,1,1),'Sessions'!$A$2:$A$10000,"&lt;"&amp;DATE($A115+1,1,1)))</f>
        <v/>
      </c>
      <c r="D115" s="24">
        <f>IF($A115="","",COUNTIFS('Tournaments'!$A$2:$A$10000,"&gt;="&amp;DATE($A115,1,1),'Tournaments'!$A$2:$A$10000,"&lt;"&amp;DATE($A115+1,1,1)))</f>
        <v/>
      </c>
      <c r="E115" s="26">
        <f>IF($A115="","",SUMIFS('Tournaments'!$N$2:$N$10000,'Tournaments'!$A$2:$A$10000,"&gt;="&amp;DATE($A115,1,1),'Tournaments'!$A$2:$A$10000,"&lt;"&amp;DATE($A115+1,1,1)))</f>
        <v/>
      </c>
      <c r="F115" s="26">
        <f>IF($A115="","",C115+E115)</f>
        <v/>
      </c>
    </row>
    <row r="116">
      <c r="A116" s="24">
        <f>IF(COUNT('Sessions'!$A$2:$A$10000,'Tournaments'!$A$2:$A$10000)=0,"",IF(YEAR(MAX('Sessions'!$A$2:$A$10000,'Tournaments'!$A$2:$A$10000))-(ROWS($G$107:$G116)-1)&gt;=YEAR(MIN('Sessions'!$A$2:$A$10000,'Tournaments'!$A$2:$A$10000)),YEAR(MAX('Sessions'!$A$2:$A$10000,'Tournaments'!$A$2:$A$10000))-(ROWS($G$107:$G116)-1),""))</f>
        <v/>
      </c>
      <c r="B116" s="24">
        <f>IF($A116="","",COUNTIFS('Sessions'!$A$2:$A$10000,"&gt;="&amp;DATE($A116,1,1),'Sessions'!$A$2:$A$10000,"&lt;"&amp;DATE($A116+1,1,1)))</f>
        <v/>
      </c>
      <c r="C116" s="26">
        <f>IF($A116="","",SUMIFS('Sessions'!$M$2:$M$10000,'Sessions'!$A$2:$A$10000,"&gt;="&amp;DATE($A116,1,1),'Sessions'!$A$2:$A$10000,"&lt;"&amp;DATE($A116+1,1,1)))</f>
        <v/>
      </c>
      <c r="D116" s="24">
        <f>IF($A116="","",COUNTIFS('Tournaments'!$A$2:$A$10000,"&gt;="&amp;DATE($A116,1,1),'Tournaments'!$A$2:$A$10000,"&lt;"&amp;DATE($A116+1,1,1)))</f>
        <v/>
      </c>
      <c r="E116" s="26">
        <f>IF($A116="","",SUMIFS('Tournaments'!$N$2:$N$10000,'Tournaments'!$A$2:$A$10000,"&gt;="&amp;DATE($A116,1,1),'Tournaments'!$A$2:$A$10000,"&lt;"&amp;DATE($A116+1,1,1)))</f>
        <v/>
      </c>
      <c r="F116" s="26">
        <f>IF($A116="","",C116+E116)</f>
        <v/>
      </c>
    </row>
  </sheetData>
  <mergeCells count="8">
    <mergeCell ref="A11:F11"/>
    <mergeCell ref="A10:F10"/>
    <mergeCell ref="A5:F5"/>
    <mergeCell ref="A9:F9"/>
    <mergeCell ref="A8:F8"/>
    <mergeCell ref="A6:F6"/>
    <mergeCell ref="A4:F4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PokerCharts</dc:creator>
  <dc:title>PokerCharts poker tracker</dc:title>
  <dcterms:created xsi:type="dcterms:W3CDTF">2026-10-17T09:57:12Z</dcterms:created>
  <dcterms:modified xsi:type="dcterms:W3CDTF">2026-10-17T09:57:12Z</dcterms:modified>
</cp:coreProperties>
</file>